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arce\Desktop\"/>
    </mc:Choice>
  </mc:AlternateContent>
  <xr:revisionPtr revIDLastSave="0" documentId="8_{1AAB1064-D642-43B4-AEBF-AC3794642FB5}" xr6:coauthVersionLast="47" xr6:coauthVersionMax="47" xr10:uidLastSave="{00000000-0000-0000-0000-000000000000}"/>
  <bookViews>
    <workbookView xWindow="28680" yWindow="-120" windowWidth="29040" windowHeight="15720" activeTab="6" xr2:uid="{00000000-000D-0000-FFFF-FFFF00000000}"/>
  </bookViews>
  <sheets>
    <sheet name="CONFIG" sheetId="1" r:id="rId1"/>
    <sheet name="INICIO" sheetId="2" r:id="rId2"/>
    <sheet name="1A_ALCANCE_R8" sheetId="3" r:id="rId3"/>
    <sheet name="1B_ART15BIS_GTI" sheetId="4" r:id="rId4"/>
    <sheet name="EXPOSICION" sheetId="5" r:id="rId5"/>
    <sheet name="MIS_MEDIDAS" sheetId="6" r:id="rId6"/>
    <sheet name="RESULTADO" sheetId="7" r:id="rId7"/>
    <sheet name="PLAN_DE_ACCION" sheetId="8" r:id="rId8"/>
    <sheet name="RESUMEN_COMPARTIBLE" sheetId="9" r:id="rId9"/>
    <sheet name="FUENTES"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9" l="1"/>
  <c r="A9" i="8"/>
  <c r="B16" i="6"/>
  <c r="B11" i="7" s="1"/>
  <c r="B11" i="9" s="1"/>
  <c r="B15" i="6"/>
  <c r="B10" i="7" s="1"/>
  <c r="B10" i="9" s="1"/>
  <c r="B14" i="6"/>
  <c r="B9" i="7" s="1"/>
  <c r="B9" i="9" s="1"/>
  <c r="D11" i="6"/>
  <c r="D10" i="6"/>
  <c r="D9" i="6"/>
  <c r="D8" i="6"/>
  <c r="D7" i="6"/>
  <c r="D6" i="6"/>
  <c r="B14" i="5"/>
  <c r="B8" i="7" s="1"/>
  <c r="B8" i="9" s="1"/>
  <c r="B13" i="5"/>
  <c r="B12" i="5"/>
  <c r="D9" i="5"/>
  <c r="E9" i="5" s="1"/>
  <c r="D8" i="5"/>
  <c r="E8" i="5" s="1"/>
  <c r="D7" i="5"/>
  <c r="D6" i="5"/>
  <c r="E6" i="5" s="1"/>
  <c r="A15" i="4"/>
  <c r="B7" i="7" s="1"/>
  <c r="D11" i="4"/>
  <c r="A11" i="3"/>
  <c r="B6" i="7" s="1"/>
  <c r="B6" i="9" s="1"/>
  <c r="D8" i="3"/>
  <c r="D7" i="3"/>
  <c r="D6" i="3"/>
  <c r="H8" i="1"/>
  <c r="H10" i="1" s="1"/>
  <c r="A14" i="7" s="1"/>
  <c r="B12" i="9" s="1"/>
  <c r="B22" i="9" l="1"/>
  <c r="B25" i="8"/>
  <c r="A25" i="8" s="1"/>
  <c r="E11" i="6"/>
  <c r="B24" i="8"/>
  <c r="A24" i="8" s="1"/>
  <c r="B21" i="9"/>
  <c r="E10" i="6"/>
  <c r="B23" i="8"/>
  <c r="A23" i="8" s="1"/>
  <c r="E9" i="6"/>
  <c r="B20" i="9"/>
  <c r="B22" i="8"/>
  <c r="A22" i="8" s="1"/>
  <c r="E8" i="6"/>
  <c r="B19" i="9"/>
  <c r="B21" i="8"/>
  <c r="A21" i="8" s="1"/>
  <c r="B18" i="9"/>
  <c r="B20" i="8"/>
  <c r="A20" i="8" s="1"/>
  <c r="E6" i="6"/>
  <c r="B17" i="9"/>
  <c r="E7" i="5"/>
  <c r="H9" i="1"/>
  <c r="B15" i="8"/>
  <c r="A15" i="8" s="1"/>
  <c r="B14" i="8"/>
  <c r="A14" i="8" s="1"/>
  <c r="B13" i="8"/>
  <c r="A13" i="8" s="1"/>
  <c r="B12" i="8"/>
  <c r="A12" i="8" s="1"/>
</calcChain>
</file>

<file path=xl/sharedStrings.xml><?xml version="1.0" encoding="utf-8"?>
<sst xmlns="http://schemas.openxmlformats.org/spreadsheetml/2006/main" count="331" uniqueCount="219">
  <si>
    <t>AUTOEVALUACIÓN VOLUNTARIA PARA OSFL</t>
  </si>
  <si>
    <t>Herramienta orientativa para identificar exposición al abuso para financiamiento del terrorismo y revisar medidas proporcionales de protección.</t>
  </si>
  <si>
    <t>Antes de comenzar</t>
  </si>
  <si>
    <t>Esta herramienta es voluntaria y de autoevaluación. No constituye supervisión, calificación regulatoria ni determina por sí misma el nivel de riesgo de financiamiento del terrorismo de una organización. Cuando una situación exceda las capacidades o competencias de la organización, se recomienda solicitar orientación a la autoridad competente.</t>
  </si>
  <si>
    <t>Recorrido</t>
  </si>
  <si>
    <t>1A</t>
  </si>
  <si>
    <t>Alcance funcional R.8</t>
  </si>
  <si>
    <t>1B</t>
  </si>
  <si>
    <t>Referencia Art. 15 bis / GTI 2026 (provisional)</t>
  </si>
  <si>
    <t>2</t>
  </si>
  <si>
    <t>Exposición objetiva: A–D</t>
  </si>
  <si>
    <t>3</t>
  </si>
  <si>
    <t>Medidas de protección: M1–M6</t>
  </si>
  <si>
    <t>4</t>
  </si>
  <si>
    <t>Resultado e interpretación</t>
  </si>
  <si>
    <t>5</t>
  </si>
  <si>
    <t>Plan de acción orientativo</t>
  </si>
  <si>
    <t>Cuándo repetirla</t>
  </si>
  <si>
    <t>Se recomienda realizar la autoevaluación al menos una vez al año y nuevamente cuando haya cambios significativos en programas o lugares de operación, modalidades de ejecución, fuentes o movimientos de fondos, canales financieros o contexto operativo.</t>
  </si>
  <si>
    <t>Esta publicación fue producida con el apoyo financiero del Ministerio de Asuntos Exteriores de los Países Bajos. Su contenido es de la exclusiva responsabilidad de ICNL y no refleja necesariamente los puntos de vista del Ministerio. ICNL agradece las invaluables contribuciones de la Unidad de Inteligencia Financiera (UIF) y la Superintendencia General de Entidades Financieras (SUGEF) de Costa Rica para la elaboración del contenido de esta herramienta. La información contenida en esta herramienta tiene fines exclusivamente informativos y no constituye asesoría legal. Para situaciones específicas, se recomienda consultar con un profesional del derecho en Costa Rica.</t>
  </si>
  <si>
    <t>CONFIGURACIÓN Y REGLAS</t>
  </si>
  <si>
    <t>Esta hoja documenta las reglas utilizadas por la herramienta. No modifica automáticamente los cálculos de las hojas operativas. Cualquier cambio en estas reglas requiere actualizar y volver a validar las fórmulas correspondientes.</t>
  </si>
  <si>
    <t>Código</t>
  </si>
  <si>
    <t>Componente</t>
  </si>
  <si>
    <t>Respuesta / condición</t>
  </si>
  <si>
    <t>Valor</t>
  </si>
  <si>
    <t>Vínculo prioritario</t>
  </si>
  <si>
    <t>Regla / acción</t>
  </si>
  <si>
    <t>Fuente / estado</t>
  </si>
  <si>
    <t>Notas</t>
  </si>
  <si>
    <t>Lista 1A.3 (no modificar)</t>
  </si>
  <si>
    <t>A</t>
  </si>
  <si>
    <t>Internacionalización</t>
  </si>
  <si>
    <t>No</t>
  </si>
  <si>
    <t>—</t>
  </si>
  <si>
    <t>Diseño acordado</t>
  </si>
  <si>
    <t>Recibe fondos y los destina a beneficiar a terceros</t>
  </si>
  <si>
    <t>Limitada u ocasional</t>
  </si>
  <si>
    <t>Presta principalmente servicios a cambio de un pago</t>
  </si>
  <si>
    <t>Habitual o relevante</t>
  </si>
  <si>
    <t>Beneficia principalmente a sus propios asociados o miembros</t>
  </si>
  <si>
    <t>B</t>
  </si>
  <si>
    <t>Geografía y contexto</t>
  </si>
  <si>
    <t>M4 / M6</t>
  </si>
  <si>
    <t>BPP / referencias</t>
  </si>
  <si>
    <t>Otorga principalmente créditos o ayudas reembolsables</t>
  </si>
  <si>
    <t>Ninguna de las anteriores / no estoy seguro</t>
  </si>
  <si>
    <t>C</t>
  </si>
  <si>
    <t>Ejecución mediante terceros</t>
  </si>
  <si>
    <t>M3 / M6</t>
  </si>
  <si>
    <t>BPP / UK</t>
  </si>
  <si>
    <t>M3 pasa a No aplica</t>
  </si>
  <si>
    <t>D</t>
  </si>
  <si>
    <t>Canales y manejo de fondos</t>
  </si>
  <si>
    <t>M5</t>
  </si>
  <si>
    <t>Regla global de exposición</t>
  </si>
  <si>
    <t>Condición</t>
  </si>
  <si>
    <t>Resultado</t>
  </si>
  <si>
    <t>Todos 0, o solo un factor = 1</t>
  </si>
  <si>
    <t>LIMITADA</t>
  </si>
  <si>
    <t>B = 2, o dos o más factores = 2</t>
  </si>
  <si>
    <t>SIGNIFICATIVA</t>
  </si>
  <si>
    <t>Cualquier otro caso</t>
  </si>
  <si>
    <t>MODERADA</t>
  </si>
  <si>
    <t>Cruces prioritarios exposición → medidas</t>
  </si>
  <si>
    <t>Factor</t>
  </si>
  <si>
    <t>Medidas prioritarias</t>
  </si>
  <si>
    <t>Regla</t>
  </si>
  <si>
    <t>Nota</t>
  </si>
  <si>
    <t>No → Prioridad cuando esté vinculada a la exposición; Parcialmente → Otras acciones recomendadas</t>
  </si>
  <si>
    <t>No modifica la exposición</t>
  </si>
  <si>
    <t>M3 N/A cuando C=0</t>
  </si>
  <si>
    <t>Pendientes institucionales / actualizables</t>
  </si>
  <si>
    <t>Elemento</t>
  </si>
  <si>
    <t>Estado</t>
  </si>
  <si>
    <t>Qué falta</t>
  </si>
  <si>
    <t>1B Art. 15 bis</t>
  </si>
  <si>
    <t>Referencial / proyecto de ley</t>
  </si>
  <si>
    <t>Actualizar si cambia texto legal, reglamentación o criterio SUGEF</t>
  </si>
  <si>
    <t>GTI</t>
  </si>
  <si>
    <t>IEP Global Terrorism Index 2026</t>
  </si>
  <si>
    <t>Cargar lista de países/categorías cuando se confirme el criterio operativo</t>
  </si>
  <si>
    <t>M4 CSNU</t>
  </si>
  <si>
    <t>Fuente oficial identificada</t>
  </si>
  <si>
    <t>Canal UIF/ICD de alertas CSNU</t>
  </si>
  <si>
    <t>1A · ALCANCE FUNCIONAL DE LA RECOMENDACIÓN 8</t>
  </si>
  <si>
    <t>Este paso ayuda a explorar si, por sus características y actividades, la organización reúne las características funcionales de las OSFL a las que se refiere específicamente la Recomendación 8 del GAFI. No determina si la organización es o no una OSFL conforme a la legislación o los registros de Costa Rica, ni sustituye una determinación de la autoridad competente.</t>
  </si>
  <si>
    <t>Pregunta</t>
  </si>
  <si>
    <t>Respuesta</t>
  </si>
  <si>
    <t>Lectura</t>
  </si>
  <si>
    <t>Ayuda</t>
  </si>
  <si>
    <t>P1</t>
  </si>
  <si>
    <t>¿Su organización está constituida y opera sin fines de lucro?</t>
  </si>
  <si>
    <t>P2</t>
  </si>
  <si>
    <t>¿Su actividad principal corresponde a alguno de estos tipos: partido político; sindicato/gremio de trabajadores; colegio profesional/cámara empresarial o gremial; cooperativa, mutual u otra entidad que otorgue crédito, microcrédito o ayudas económicas reembolsables a asociados; organización de control social/veeduría; junta vecinal/comunal centrada en su propio entorno; sociedad de gestión colectiva de derechos u otra entidad que administre regalías para asociados?</t>
  </si>
  <si>
    <t>P3</t>
  </si>
  <si>
    <t>Pensando en el uso principal de los recursos que maneja su organización, ¿cuál de las siguientes opciones describe mejor qué hace con ellos?</t>
  </si>
  <si>
    <t>(*) Esta pregunta se refiere al uso o destino principal de los recursos que maneja la organización, no a su fuente de financiamiento ni a la forma en que desarrolla sus actividades (por ejemplo, mediante personal contratado o voluntariado). Elija la opción que mejor describa qué hace habitualmente con esos recursos. Si ninguna refleja adecuadamente su funcionamiento, seleccione “Ninguna de las anteriores / no estoy seguro”.</t>
  </si>
  <si>
    <t>Resultado 1A</t>
  </si>
  <si>
    <t>1B · REFERENCIA ART. 15 BIS / GTI 2026</t>
  </si>
  <si>
    <t>Componente referencial. La reforma del artículo 15 bis está sujeta a revisión y este bloque debe actualizarse si cambia el marco aplicable.</t>
  </si>
  <si>
    <t>La clasificación de países corresponde al Global Terrorism Index 2026 del Institute for Economics &amp; Peace (IEP). El uso de categorías GTI como criterio para el eventual alcance del artículo 15 deja la clasificación como entrada manual hasta confirmación institucional.
https://www.visionofhumanity.org/wp-content/uploads/2026/03/Global-Terrorism-Index-2026-Report.pdf</t>
  </si>
  <si>
    <t>1B.1</t>
  </si>
  <si>
    <t>¿Su organización envía o recibe fondos hacia o desde países fuera de Costa Rica?</t>
  </si>
  <si>
    <t>1B.2</t>
  </si>
  <si>
    <t xml:space="preserve">Si respondió Sí: indique la categoría GTI 2026 aplicable al país principal. </t>
  </si>
  <si>
    <t>Resultado 1B</t>
  </si>
  <si>
    <t>2 · EXPOSICIÓN OBJETIVA</t>
  </si>
  <si>
    <t>Características operativas que pueden aumentar la exposición potencial. No son por sí mismas deficiencias ni determinan riesgo de FT.</t>
  </si>
  <si>
    <t>A · Internacionalización</t>
  </si>
  <si>
    <t>¿Su organización realiza actividades, ejecuta proyectos o moviliza recursos fuera de Costa Rica?</t>
  </si>
  <si>
    <t>La sola recepción de fondos de gobiernos, organismos internacionales u otras fuentes institucionales extranjeras no determina por sí misma una mayor exposición.</t>
  </si>
  <si>
    <t>B · Geografía y contexto</t>
  </si>
  <si>
    <t>¿Su organización desarrolla actividades o ejecuta proyectos en lugares afectados por presencia o actividad conocida de grupos terroristas, conflicto o violencia grave vinculada, o por condiciones locales que, en esos contextos, dificulten significativamente el control y seguimiento de actividades o recursos?</t>
  </si>
  <si>
    <t>Considere la relevancia real de estas condiciones para sus propias operaciones.</t>
  </si>
  <si>
    <t>C · Terceros</t>
  </si>
  <si>
    <t>¿Su organización entrega fondos, bienes o recursos a otras organizaciones o socios para que desarrollen actividades o proyectos?</t>
  </si>
  <si>
    <t>El conocimiento y seguimiento de socios se revisa en M3 y M6.</t>
  </si>
  <si>
    <t>D · Canales y fondos</t>
  </si>
  <si>
    <t>¿Su organización mueve o entrega fondos mediante efectivo, remesas, activos virtuales u otros mecanismos distintos de transferencias entre cuentas en entidades financieras reguladas?</t>
  </si>
  <si>
    <t>Incluye efectivo, remesas informales o activos virtuales — mecanismos que no dejan el mismo rastro que una transferencia bancaria. No implican, por sí solos, una deficiencia: muchas organizaciones los usan por falta de alternativa (por ejemplo, zonas sin acceso bancario). En ese caso, lo que realmente importa es M5 (trazabilidad interna), no evitar estos mecanismos.</t>
  </si>
  <si>
    <t>Resultado de exposición</t>
  </si>
  <si>
    <t>Factores relevantes (=2)</t>
  </si>
  <si>
    <t>Factores presentes (=1)</t>
  </si>
  <si>
    <t>Nivel de exposición</t>
  </si>
  <si>
    <t>3 · MIS MEDIDAS</t>
  </si>
  <si>
    <t>Seis medidas prácticas de protección. M3 no aplica cuando la organización no ejecuta mediante terceros. Para responder: seleccione “Sí” cuando la medida se encuentre implementada de manera habitual y adecuada a las características de su organización; “Parcialmente” cuando exista, pero se aplique solo en parte, de manera informal o requiera fortalecimiento; y “No” cuando la organización no cuente actualmente con esa medida. Los ejemplos son orientativos: no constituyen requisitos mínimos ni una lista cerrada de controles.</t>
  </si>
  <si>
    <t>Medida / pregunta</t>
  </si>
  <si>
    <t>Acción base</t>
  </si>
  <si>
    <t>Vínculo</t>
  </si>
  <si>
    <t>M1</t>
  </si>
  <si>
    <t>¿Su organización cuenta con controles internos para autorizar y supervisar el uso de sus fondos y recursos? Por ejemplo: que exista otra persona o instancia —segundo responsable, junta directiva o comité— que revise o autorice pagos o desembolsos relevantes; también puede incluir responsables y niveles de autorización claramente definidos.</t>
  </si>
  <si>
    <t>Transversal</t>
  </si>
  <si>
    <t>Básica transversal</t>
  </si>
  <si>
    <t>M2</t>
  </si>
  <si>
    <t>¿Su organización cuenta con algún mecanismo para conocer el origen de los fondos que recibe?  Por ejemplo, conocer quién aporta los fondos y contar con información básica sobre su procedencia.</t>
  </si>
  <si>
    <t>Revise si cuenta con mecanismos adecuados para conocer quién aporta los fondos y su procedencia.</t>
  </si>
  <si>
    <t>M3</t>
  </si>
  <si>
    <t>Cuando entrega fondos, bienes o recursos a otra organización o socio para desarrollar actividades o proyectos, ¿cuenta con algún mecanismo para conocer a esa contraparte antes de entregarle los recursos?</t>
  </si>
  <si>
    <t>No incluye beneficiarios individuales. Si Factor C = No, la herramienta asigna automáticamente “No aplica”.</t>
  </si>
  <si>
    <t>M4</t>
  </si>
  <si>
    <t xml:space="preserve">¿Su organización consulta las designaciones y alertas del Consejo de Seguridad de las Naciones Unidas respecto de personas u organizaciones relevantes con las que trabaja? </t>
  </si>
  <si>
    <t>Fuente oficial para la consulta en Costa Rica: Portal Alertas CSNU de la UIF/ICD: https://icd.go.cr/portalicd/index.php/mnu-alertas-uif/alertas-csnu-uif</t>
  </si>
  <si>
    <t>¿Su organización puede relacionar, de manera razonable, los fondos que recibe con el destino en el que finalmente se utilizaron? No se trata de guardar comprobantes sueltos, sino de poder mostrar de forma razonable la relación entre lo que ingresó (de qué fuente, cuándo, cuánto) y en qué se convirtió ese dinero al final (a quién se entregó, qué se compró). Por ejemplo: si recibió una donación para un proyecto, poder indicar en qué se usó específicamente ese dinero — sin que esto exija un sistema contable sofisticado ni el mismo nivel de detalle para cada transacción, por pequeña que sea.</t>
  </si>
  <si>
    <t>M6</t>
  </si>
  <si>
    <t>¿Su organización hace un seguimiento razonable para comprobar que los fondos o recursos se utilizaron para el propósito previsto? La modalidad e intensidad puede variar según proyecto y exposición, tanto en ejecución directa como mediante socios.</t>
  </si>
  <si>
    <t>B / C</t>
  </si>
  <si>
    <t>Resumen de medidas</t>
  </si>
  <si>
    <t>Implementadas (Sí)</t>
  </si>
  <si>
    <t>A fortalecer (Parcialmente)</t>
  </si>
  <si>
    <t>A implementar (No)</t>
  </si>
  <si>
    <t>4 · RESULTADO DE LA AUTOEVALUACIÓN</t>
  </si>
  <si>
    <t>Separa alcance, referencia regulatoria, exposición y medidas. No calcula riesgo residual ni asigna calificación regulatoria.</t>
  </si>
  <si>
    <t>Referencia Art. 15 bis / GTI</t>
  </si>
  <si>
    <t>Medidas implementadas</t>
  </si>
  <si>
    <t>A fortalecer</t>
  </si>
  <si>
    <t>A implementar</t>
  </si>
  <si>
    <t>Interpretación</t>
  </si>
  <si>
    <t>Regla de lectura</t>
  </si>
  <si>
    <t>La exposición no se reduce matemáticamente por las medidas. Cuando una medida ausente está directamente relacionada con una exposición identificada, se destaca como prioridad. Las demás brechas se presentan como otras acciones recomendadas.</t>
  </si>
  <si>
    <t>5 · PLAN DE ACCIÓN ORIENTATIVO</t>
  </si>
  <si>
    <t>Acciones para mantener, fortalecer o implementar medidas proporcionales. No constituyen requisitos regulatorios.</t>
  </si>
  <si>
    <t>Cuando una situación exceda las capacidades o competencias de la organización —por ejemplo, una posible coincidencia con una designación o una operación que genere preocupación— se recomienda solicitar orientación a la autoridad competente y evitar investigaciones por cuenta propia que excedan sus capacidades.</t>
  </si>
  <si>
    <t>Prioridades</t>
  </si>
  <si>
    <t>Medida</t>
  </si>
  <si>
    <t>Acción</t>
  </si>
  <si>
    <t>Otras acciones recomendadas</t>
  </si>
  <si>
    <t>Revisión de la autoevaluación</t>
  </si>
  <si>
    <t>Repita esta autoevaluación al menos una vez al año y antes si se producen cambios significativos en programas o lugares de operación, modalidades de ejecución, fuentes o movimientos de fondos, canales financieros o contexto operativo.</t>
  </si>
  <si>
    <t>RESUMEN DE AUTOEVALUACIÓN DE LA ORGANIZACIÓN</t>
  </si>
  <si>
    <t>Ficha generada a partir de una autoevaluación voluntaria y de información declarada por la organización. Su uso o entrega a terceros es decisión de la organización.</t>
  </si>
  <si>
    <t>Organización</t>
  </si>
  <si>
    <t>Ingrese el nombre</t>
  </si>
  <si>
    <t>Fecha de autoevaluación</t>
  </si>
  <si>
    <t>Ingrese la fecha (dd/mm/aaaa)</t>
  </si>
  <si>
    <t>Alcance funcional de la R.8</t>
  </si>
  <si>
    <t>Referencia Art. 15 bis / GTI 2026</t>
  </si>
  <si>
    <t>Referencial — no incluida en este resumen compartible</t>
  </si>
  <si>
    <t>Exposición operativa identificada (no constituye una calificación de riesgo)</t>
  </si>
  <si>
    <t>Próxima revisión recomendada</t>
  </si>
  <si>
    <t>Medidas declaradas</t>
  </si>
  <si>
    <t>M1 · Controles sobre fondos</t>
  </si>
  <si>
    <t>M2 · Origen de fondos</t>
  </si>
  <si>
    <t>M3 · Socios/contrapartes</t>
  </si>
  <si>
    <t>M4 · Designaciones/alertas CSNU</t>
  </si>
  <si>
    <t>M5 · Trazabilidad</t>
  </si>
  <si>
    <t>M6 · Seguimiento</t>
  </si>
  <si>
    <t>Este resumen no determina si la organización es o no una OSFL conforme a la legislación costarricense. Tampoco constituye certificación, supervisión, calificación regulatoria ni determinación de su riesgo de financiamiento del terrorismo. Las conclusiones son orientativas y deben revisarse si cambian significativamente las actividades o el contexto.</t>
  </si>
  <si>
    <t>FUENTES Y NOTAS METODOLÓGICAS</t>
  </si>
  <si>
    <t>Trazabilidad de los principales insumos. Actualizar cuando cambien fuentes normativas o institucionales.</t>
  </si>
  <si>
    <t>Fuente</t>
  </si>
  <si>
    <t>Uso</t>
  </si>
  <si>
    <t>Referencia / enlace</t>
  </si>
  <si>
    <t>GAFI – Best Practices Paper on Combating the Terrorist Financing Abuse of NPOs (Nov. 2023)</t>
  </si>
  <si>
    <t>Alcance, exposición, proporcionalidad, medidas voluntarias</t>
  </si>
  <si>
    <t>Documento de proyecto</t>
  </si>
  <si>
    <t>Base principal</t>
  </si>
  <si>
    <t>Evitar sobre-implementación.</t>
  </si>
  <si>
    <t>GAFI – Recomendación 8 / Nota Interpretativa / Metodología</t>
  </si>
  <si>
    <t>Marco R.8 e IO.10.3</t>
  </si>
  <si>
    <t>No confundir exposición con calificación regulatoria.</t>
  </si>
  <si>
    <t>SUGEF – ESR OSFL</t>
  </si>
  <si>
    <t>Contexto Costa Rica y alineación doméstica</t>
  </si>
  <si>
    <t>Referencia nacional</t>
  </si>
  <si>
    <t>Actualizar si cambia el marco doméstico.</t>
  </si>
  <si>
    <t>UK Charity Commission / GOV.UK toolkits</t>
  </si>
  <si>
    <t>Controles internos, socios, seguimiento, fondos</t>
  </si>
  <si>
    <t>Documentos de proyecto</t>
  </si>
  <si>
    <t>Buena práctica comparada</t>
  </si>
  <si>
    <t>Adaptado a simplicidad y proporcionalidad.</t>
  </si>
  <si>
    <t>Institute for Economics &amp; Peace – Global Terrorism Index 2026</t>
  </si>
  <si>
    <t>Referencia de categorías país para 1B</t>
  </si>
  <si>
    <t>GTI 2026</t>
  </si>
  <si>
    <t>Actualizable</t>
  </si>
  <si>
    <t>Clasificación IEP, no determinación propia de SUGEF.</t>
  </si>
  <si>
    <t>UIF / ICD Costa Rica – Alertas CSNU</t>
  </si>
  <si>
    <t>Fuente oficial para M4</t>
  </si>
  <si>
    <t>https://www.icd.go.cr/portalicd/index.php/mnu-alertas-uif/alertas-csnu-uif</t>
  </si>
  <si>
    <t>Ante posible coincidencia, recurrir a autoridad competente.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</si>
</sst>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1"/>
      <name val="Calibri"/>
    </font>
    <font>
      <b/>
      <sz val="16"/>
      <color rgb="FFFFFFFF"/>
      <name val="Calibri"/>
      <family val="2"/>
    </font>
    <font>
      <sz val="10"/>
      <color rgb="FF333333"/>
      <name val="Calibri"/>
      <family val="2"/>
    </font>
    <font>
      <b/>
      <sz val="11"/>
      <color rgb="FFFFFFFF"/>
      <name val="Calibri"/>
      <family val="2"/>
    </font>
    <font>
      <b/>
      <sz val="11"/>
      <color rgb="FF17365D"/>
      <name val="Calibri"/>
      <family val="2"/>
    </font>
    <font>
      <b/>
      <sz val="11"/>
      <name val="Calibri"/>
      <family val="2"/>
    </font>
    <font>
      <b/>
      <sz val="11"/>
      <color rgb="FF7F6000"/>
      <name val="Calibri"/>
      <family val="2"/>
    </font>
    <font>
      <b/>
      <sz val="14"/>
      <color rgb="FFFFFFFF"/>
      <name val="Calibri"/>
      <family val="2"/>
    </font>
    <font>
      <i/>
      <sz val="10"/>
      <color rgb="FF1F2937"/>
      <name val="Calibri"/>
      <family val="2"/>
    </font>
    <font>
      <i/>
      <sz val="9"/>
      <color rgb="FF666666"/>
      <name val="Calibri"/>
      <family val="2"/>
    </font>
    <font>
      <i/>
      <sz val="9"/>
      <color rgb="FF555555"/>
      <name val="Calibri"/>
      <family val="2"/>
    </font>
    <font>
      <sz val="11"/>
      <name val="Calibri"/>
      <family val="2"/>
    </font>
    <font>
      <i/>
      <sz val="11"/>
      <name val="Calibri"/>
      <family val="2"/>
    </font>
  </fonts>
  <fills count="13">
    <fill>
      <patternFill patternType="none"/>
    </fill>
    <fill>
      <patternFill patternType="gray125"/>
    </fill>
    <fill>
      <patternFill patternType="solid">
        <fgColor rgb="FF17365D"/>
      </patternFill>
    </fill>
    <fill>
      <patternFill patternType="solid">
        <fgColor rgb="FFEEF5FB"/>
      </patternFill>
    </fill>
    <fill>
      <patternFill patternType="solid">
        <fgColor rgb="FFD9EAF7"/>
      </patternFill>
    </fill>
    <fill>
      <patternFill patternType="solid">
        <fgColor rgb="FFE2F0D9"/>
      </patternFill>
    </fill>
    <fill>
      <patternFill patternType="solid">
        <fgColor rgb="FFFFF9D6"/>
      </patternFill>
    </fill>
    <fill>
      <patternFill patternType="solid">
        <fgColor rgb="FFFFF2CC"/>
      </patternFill>
    </fill>
    <fill>
      <patternFill patternType="solid">
        <fgColor rgb="FF17365D"/>
      </patternFill>
    </fill>
    <fill>
      <patternFill patternType="solid">
        <fgColor rgb="FFF3F6F8"/>
      </patternFill>
    </fill>
    <fill>
      <patternFill patternType="solid">
        <fgColor rgb="FFD9EAF7"/>
      </patternFill>
    </fill>
    <fill>
      <patternFill patternType="solid">
        <fgColor rgb="FFFFF9D6"/>
      </patternFill>
    </fill>
    <fill>
      <patternFill patternType="solid">
        <fgColor rgb="FFBBEEF6"/>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Alignment="1">
      <alignment wrapText="1"/>
    </xf>
    <xf numFmtId="0" fontId="3" fillId="2" borderId="0" xfId="0" applyFont="1" applyFill="1" applyAlignment="1">
      <alignment vertical="center" wrapText="1"/>
    </xf>
    <xf numFmtId="0" fontId="0" fillId="6" borderId="0" xfId="0" applyFill="1" applyAlignment="1">
      <alignment vertical="top" wrapText="1"/>
    </xf>
    <xf numFmtId="0" fontId="0" fillId="0" borderId="0" xfId="0" applyAlignment="1">
      <alignment vertical="center" wrapText="1"/>
    </xf>
    <xf numFmtId="0" fontId="5" fillId="5" borderId="0" xfId="0" applyFont="1" applyFill="1" applyAlignment="1">
      <alignment vertical="center" wrapText="1"/>
    </xf>
    <xf numFmtId="0" fontId="0" fillId="0" borderId="0" xfId="0" applyAlignment="1">
      <alignment vertical="top" wrapText="1"/>
    </xf>
    <xf numFmtId="0" fontId="3" fillId="2" borderId="0" xfId="0" applyFont="1" applyFill="1" applyAlignment="1">
      <alignment vertical="top" wrapText="1"/>
    </xf>
    <xf numFmtId="0" fontId="4" fillId="10" borderId="0" xfId="0" applyFont="1" applyFill="1" applyAlignment="1">
      <alignment vertical="top" wrapText="1"/>
    </xf>
    <xf numFmtId="0" fontId="9" fillId="0" borderId="0" xfId="0" applyFont="1" applyAlignment="1">
      <alignment vertical="center" wrapText="1"/>
    </xf>
    <xf numFmtId="0" fontId="9" fillId="0" borderId="0" xfId="0" applyFont="1" applyAlignment="1">
      <alignment vertical="top" wrapText="1"/>
    </xf>
    <xf numFmtId="0" fontId="4" fillId="10" borderId="1" xfId="0" applyFont="1" applyFill="1" applyBorder="1" applyAlignment="1">
      <alignment vertical="center" wrapText="1"/>
    </xf>
    <xf numFmtId="0" fontId="0" fillId="11" borderId="1" xfId="0" applyFill="1" applyBorder="1" applyAlignment="1">
      <alignment vertical="center" wrapText="1"/>
    </xf>
    <xf numFmtId="0" fontId="4" fillId="10" borderId="1" xfId="0" applyFont="1" applyFill="1" applyBorder="1" applyAlignment="1">
      <alignment vertical="top" wrapText="1"/>
    </xf>
    <xf numFmtId="164" fontId="0" fillId="11" borderId="1" xfId="0" applyNumberFormat="1" applyFill="1" applyBorder="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11" fillId="0" borderId="0" xfId="0" applyFont="1" applyAlignment="1">
      <alignment vertical="top" wrapText="1"/>
    </xf>
    <xf numFmtId="0" fontId="3" fillId="8" borderId="0" xfId="0" applyFont="1" applyFill="1" applyAlignment="1">
      <alignment vertical="top" wrapText="1"/>
    </xf>
    <xf numFmtId="0" fontId="1" fillId="2" borderId="0" xfId="0" applyFont="1" applyFill="1" applyAlignment="1">
      <alignment vertical="center" wrapText="1"/>
    </xf>
    <xf numFmtId="0" fontId="0" fillId="0" borderId="0" xfId="0"/>
    <xf numFmtId="0" fontId="4" fillId="4" borderId="0" xfId="0" applyFont="1" applyFill="1" applyAlignment="1">
      <alignment vertical="top" wrapText="1"/>
    </xf>
    <xf numFmtId="0" fontId="12" fillId="12" borderId="0" xfId="0" applyFont="1" applyFill="1" applyAlignment="1">
      <alignment vertical="center" wrapText="1"/>
    </xf>
    <xf numFmtId="0" fontId="0" fillId="3" borderId="0" xfId="0" applyFill="1" applyAlignment="1">
      <alignment vertical="top" wrapText="1"/>
    </xf>
    <xf numFmtId="0" fontId="2" fillId="3" borderId="0" xfId="0" applyFont="1" applyFill="1" applyAlignment="1">
      <alignment vertical="center" wrapText="1"/>
    </xf>
    <xf numFmtId="0" fontId="0" fillId="5" borderId="0" xfId="0" applyFill="1" applyAlignment="1">
      <alignment vertical="top" wrapText="1"/>
    </xf>
    <xf numFmtId="0" fontId="2" fillId="3" borderId="0" xfId="0" applyFont="1" applyFill="1" applyAlignment="1">
      <alignment vertical="top" wrapText="1"/>
    </xf>
    <xf numFmtId="0" fontId="1" fillId="2" borderId="0" xfId="0" applyFont="1" applyFill="1" applyAlignment="1">
      <alignment vertical="top" wrapText="1"/>
    </xf>
    <xf numFmtId="0" fontId="0" fillId="5" borderId="0" xfId="0" applyFill="1" applyAlignment="1">
      <alignment vertical="center" wrapText="1"/>
    </xf>
    <xf numFmtId="0" fontId="4" fillId="4" borderId="0" xfId="0" applyFont="1" applyFill="1" applyAlignment="1">
      <alignment vertical="center" wrapText="1"/>
    </xf>
    <xf numFmtId="0" fontId="0" fillId="3" borderId="0" xfId="0" applyFill="1" applyAlignment="1">
      <alignment vertical="center" wrapText="1"/>
    </xf>
    <xf numFmtId="0" fontId="0" fillId="5" borderId="0" xfId="0" applyFill="1" applyAlignment="1">
      <alignment wrapText="1"/>
    </xf>
    <xf numFmtId="0" fontId="0" fillId="3" borderId="0" xfId="0" applyFill="1" applyAlignment="1">
      <alignment wrapText="1"/>
    </xf>
    <xf numFmtId="0" fontId="0" fillId="7" borderId="0" xfId="0" applyFill="1" applyAlignment="1">
      <alignment vertical="top" wrapText="1"/>
    </xf>
    <xf numFmtId="0" fontId="6" fillId="7" borderId="0" xfId="0" applyFont="1" applyFill="1" applyAlignment="1">
      <alignment vertical="top" wrapText="1"/>
    </xf>
    <xf numFmtId="0" fontId="8" fillId="9" borderId="0" xfId="0" applyFont="1" applyFill="1" applyAlignment="1">
      <alignment vertical="center" wrapText="1"/>
    </xf>
    <xf numFmtId="0" fontId="10" fillId="9" borderId="0" xfId="0" applyFont="1" applyFill="1" applyAlignment="1">
      <alignment vertical="top" wrapText="1"/>
    </xf>
    <xf numFmtId="0" fontId="7" fillId="8" borderId="0" xfId="0" applyFont="1" applyFill="1" applyAlignment="1">
      <alignment vertical="center" wrapText="1"/>
    </xf>
    <xf numFmtId="0" fontId="3" fillId="8" borderId="0" xfId="0" applyFont="1" applyFill="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C0C0C0"/>
      <rgbColor rgb="FF808080"/>
      <rgbColor rgb="FF9999FF"/>
      <rgbColor rgb="FF993366"/>
      <rgbColor rgb="FFFFF9D6"/>
      <rgbColor rgb="FFD9EA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F5FB"/>
      <rgbColor rgb="FFE2F0D9"/>
      <rgbColor rgb="FFFFF2CC"/>
      <rgbColor rgb="FF99CCFF"/>
      <rgbColor rgb="FFFF99CC"/>
      <rgbColor rgb="FFCC99FF"/>
      <rgbColor rgb="FFFFCC99"/>
      <rgbColor rgb="FF3366FF"/>
      <rgbColor rgb="FF33CCCC"/>
      <rgbColor rgb="FF99CC00"/>
      <rgbColor rgb="FFFFCC00"/>
      <rgbColor rgb="FFFF9900"/>
      <rgbColor rgb="FFFF6600"/>
      <rgbColor rgb="FF666699"/>
      <rgbColor rgb="FF969696"/>
      <rgbColor rgb="FF17365D"/>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36</xdr:row>
      <xdr:rowOff>28090</xdr:rowOff>
    </xdr:from>
    <xdr:to>
      <xdr:col>1</xdr:col>
      <xdr:colOff>1238250</xdr:colOff>
      <xdr:row>39</xdr:row>
      <xdr:rowOff>150802</xdr:rowOff>
    </xdr:to>
    <xdr:pic>
      <xdr:nvPicPr>
        <xdr:cNvPr id="2" name="Picture 1">
          <a:extLst>
            <a:ext uri="{FF2B5EF4-FFF2-40B4-BE49-F238E27FC236}">
              <a16:creationId xmlns:a16="http://schemas.microsoft.com/office/drawing/2014/main" id="{62CE866B-5454-0935-8A14-94F27A27F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8152915"/>
          <a:ext cx="2857500" cy="6942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24</xdr:row>
      <xdr:rowOff>9526</xdr:rowOff>
    </xdr:from>
    <xdr:to>
      <xdr:col>1</xdr:col>
      <xdr:colOff>930275</xdr:colOff>
      <xdr:row>27</xdr:row>
      <xdr:rowOff>160943</xdr:rowOff>
    </xdr:to>
    <xdr:pic>
      <xdr:nvPicPr>
        <xdr:cNvPr id="2" name="Picture 1">
          <a:extLst>
            <a:ext uri="{FF2B5EF4-FFF2-40B4-BE49-F238E27FC236}">
              <a16:creationId xmlns:a16="http://schemas.microsoft.com/office/drawing/2014/main" id="{A25B12E7-E62C-8C40-2D11-2553A6671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4324351"/>
          <a:ext cx="2854325" cy="694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19051</xdr:colOff>
      <xdr:row>13</xdr:row>
      <xdr:rowOff>19076</xdr:rowOff>
    </xdr:from>
    <xdr:to>
      <xdr:col>1</xdr:col>
      <xdr:colOff>1873250</xdr:colOff>
      <xdr:row>17</xdr:row>
      <xdr:rowOff>149</xdr:rowOff>
    </xdr:to>
    <xdr:pic>
      <xdr:nvPicPr>
        <xdr:cNvPr id="2" name="Picture 1">
          <a:extLst>
            <a:ext uri="{FF2B5EF4-FFF2-40B4-BE49-F238E27FC236}">
              <a16:creationId xmlns:a16="http://schemas.microsoft.com/office/drawing/2014/main" id="{3448C2C1-E5D2-6ACB-538F-11FECD3A9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4419626"/>
          <a:ext cx="2901949" cy="704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92076</xdr:colOff>
      <xdr:row>19</xdr:row>
      <xdr:rowOff>0</xdr:rowOff>
    </xdr:from>
    <xdr:to>
      <xdr:col>1</xdr:col>
      <xdr:colOff>1978026</xdr:colOff>
      <xdr:row>22</xdr:row>
      <xdr:rowOff>162713</xdr:rowOff>
    </xdr:to>
    <xdr:pic>
      <xdr:nvPicPr>
        <xdr:cNvPr id="2" name="Picture 1">
          <a:extLst>
            <a:ext uri="{FF2B5EF4-FFF2-40B4-BE49-F238E27FC236}">
              <a16:creationId xmlns:a16="http://schemas.microsoft.com/office/drawing/2014/main" id="{11362172-33AD-E198-F628-5D1921F06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6" y="2790825"/>
          <a:ext cx="2933700" cy="705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14</xdr:row>
      <xdr:rowOff>9525</xdr:rowOff>
    </xdr:from>
    <xdr:to>
      <xdr:col>1</xdr:col>
      <xdr:colOff>1149350</xdr:colOff>
      <xdr:row>17</xdr:row>
      <xdr:rowOff>170656</xdr:rowOff>
    </xdr:to>
    <xdr:pic>
      <xdr:nvPicPr>
        <xdr:cNvPr id="2" name="Picture 1">
          <a:extLst>
            <a:ext uri="{FF2B5EF4-FFF2-40B4-BE49-F238E27FC236}">
              <a16:creationId xmlns:a16="http://schemas.microsoft.com/office/drawing/2014/main" id="{9B0E5A88-C32F-5B7A-8699-D8BA328AD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5057775"/>
          <a:ext cx="2930525" cy="70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16</xdr:row>
      <xdr:rowOff>161925</xdr:rowOff>
    </xdr:from>
    <xdr:to>
      <xdr:col>1</xdr:col>
      <xdr:colOff>2025650</xdr:colOff>
      <xdr:row>20</xdr:row>
      <xdr:rowOff>141362</xdr:rowOff>
    </xdr:to>
    <xdr:pic>
      <xdr:nvPicPr>
        <xdr:cNvPr id="2" name="Picture 1">
          <a:extLst>
            <a:ext uri="{FF2B5EF4-FFF2-40B4-BE49-F238E27FC236}">
              <a16:creationId xmlns:a16="http://schemas.microsoft.com/office/drawing/2014/main" id="{D6B8004A-AA2A-8A04-F86D-F88D95228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6629400"/>
          <a:ext cx="2921000" cy="703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24</xdr:row>
      <xdr:rowOff>0</xdr:rowOff>
    </xdr:from>
    <xdr:to>
      <xdr:col>0</xdr:col>
      <xdr:colOff>2930525</xdr:colOff>
      <xdr:row>27</xdr:row>
      <xdr:rowOff>162159</xdr:rowOff>
    </xdr:to>
    <xdr:pic>
      <xdr:nvPicPr>
        <xdr:cNvPr id="2" name="Picture 1">
          <a:extLst>
            <a:ext uri="{FF2B5EF4-FFF2-40B4-BE49-F238E27FC236}">
              <a16:creationId xmlns:a16="http://schemas.microsoft.com/office/drawing/2014/main" id="{5A3BC5CF-A395-7B1A-21AB-024730AEE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4686300"/>
          <a:ext cx="2901950" cy="705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47626</xdr:colOff>
      <xdr:row>33</xdr:row>
      <xdr:rowOff>142875</xdr:rowOff>
    </xdr:from>
    <xdr:to>
      <xdr:col>1</xdr:col>
      <xdr:colOff>85726</xdr:colOff>
      <xdr:row>37</xdr:row>
      <xdr:rowOff>140169</xdr:rowOff>
    </xdr:to>
    <xdr:pic>
      <xdr:nvPicPr>
        <xdr:cNvPr id="2" name="Picture 1">
          <a:extLst>
            <a:ext uri="{FF2B5EF4-FFF2-40B4-BE49-F238E27FC236}">
              <a16:creationId xmlns:a16="http://schemas.microsoft.com/office/drawing/2014/main" id="{60F63BCB-2C94-CC26-E339-6EB41CDA9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6" y="7029450"/>
          <a:ext cx="2971800" cy="7211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27</xdr:row>
      <xdr:rowOff>0</xdr:rowOff>
    </xdr:from>
    <xdr:to>
      <xdr:col>1</xdr:col>
      <xdr:colOff>342900</xdr:colOff>
      <xdr:row>30</xdr:row>
      <xdr:rowOff>180380</xdr:rowOff>
    </xdr:to>
    <xdr:pic>
      <xdr:nvPicPr>
        <xdr:cNvPr id="2" name="Picture 1">
          <a:extLst>
            <a:ext uri="{FF2B5EF4-FFF2-40B4-BE49-F238E27FC236}">
              <a16:creationId xmlns:a16="http://schemas.microsoft.com/office/drawing/2014/main" id="{F62464A9-9EAD-A5D4-0F63-BFCAB713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00625"/>
          <a:ext cx="3000375" cy="723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27086</xdr:colOff>
      <xdr:row>10</xdr:row>
      <xdr:rowOff>248282</xdr:rowOff>
    </xdr:from>
    <xdr:to>
      <xdr:col>0</xdr:col>
      <xdr:colOff>2694989</xdr:colOff>
      <xdr:row>14</xdr:row>
      <xdr:rowOff>105250</xdr:rowOff>
    </xdr:to>
    <xdr:pic>
      <xdr:nvPicPr>
        <xdr:cNvPr id="3" name="Picture 2">
          <a:extLst>
            <a:ext uri="{FF2B5EF4-FFF2-40B4-BE49-F238E27FC236}">
              <a16:creationId xmlns:a16="http://schemas.microsoft.com/office/drawing/2014/main" id="{07A6293F-F021-2F95-902F-412A9B703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86" y="2636303"/>
          <a:ext cx="2667903" cy="646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opLeftCell="A17" workbookViewId="0">
      <selection activeCell="D36" sqref="D36"/>
    </sheetView>
  </sheetViews>
  <sheetFormatPr baseColWidth="10" defaultColWidth="8.77734375" defaultRowHeight="14.4" x14ac:dyDescent="0.3"/>
  <cols>
    <col min="1" max="1" width="24" customWidth="1"/>
    <col min="2" max="2" width="34" customWidth="1"/>
    <col min="3" max="3" width="48" customWidth="1"/>
    <col min="4" max="4" width="18" customWidth="1"/>
    <col min="5" max="5" width="30" customWidth="1"/>
    <col min="6" max="6" width="28" customWidth="1"/>
    <col min="7" max="7" width="24" customWidth="1"/>
    <col min="8" max="8" width="22" customWidth="1"/>
    <col min="10" max="10" width="48" customWidth="1"/>
  </cols>
  <sheetData>
    <row r="1" spans="1:10" ht="20.55" customHeight="1" x14ac:dyDescent="0.3">
      <c r="A1" s="27" t="s">
        <v>20</v>
      </c>
      <c r="B1" s="20"/>
      <c r="C1" s="20"/>
      <c r="D1" s="20"/>
      <c r="E1" s="20"/>
      <c r="F1" s="20"/>
      <c r="G1" s="20"/>
      <c r="H1" s="20"/>
    </row>
    <row r="2" spans="1:10" ht="28.2" customHeight="1" x14ac:dyDescent="0.3">
      <c r="A2" s="26" t="s">
        <v>21</v>
      </c>
      <c r="B2" s="20"/>
      <c r="C2" s="20"/>
      <c r="D2" s="20"/>
      <c r="E2" s="20"/>
      <c r="F2" s="20"/>
      <c r="G2" s="20"/>
      <c r="H2" s="20"/>
    </row>
    <row r="3" spans="1:10" ht="15.3" customHeight="1" x14ac:dyDescent="0.3">
      <c r="A3" s="20"/>
      <c r="B3" s="20"/>
      <c r="C3" s="20"/>
      <c r="D3" s="20"/>
      <c r="E3" s="20"/>
      <c r="F3" s="20"/>
      <c r="G3" s="20"/>
      <c r="H3" s="20"/>
    </row>
    <row r="4" spans="1:10" ht="15.3" customHeight="1" x14ac:dyDescent="0.3">
      <c r="A4" s="6"/>
      <c r="B4" s="6"/>
      <c r="C4" s="6"/>
      <c r="D4" s="6"/>
      <c r="E4" s="6"/>
      <c r="F4" s="6"/>
      <c r="G4" s="6"/>
      <c r="H4" s="6"/>
    </row>
    <row r="5" spans="1:10" ht="20.55" customHeight="1" x14ac:dyDescent="0.3">
      <c r="A5" s="7" t="s">
        <v>22</v>
      </c>
      <c r="B5" s="7" t="s">
        <v>23</v>
      </c>
      <c r="C5" s="7" t="s">
        <v>24</v>
      </c>
      <c r="D5" s="7" t="s">
        <v>25</v>
      </c>
      <c r="E5" s="7" t="s">
        <v>26</v>
      </c>
      <c r="F5" s="7" t="s">
        <v>27</v>
      </c>
      <c r="G5" s="7" t="s">
        <v>28</v>
      </c>
      <c r="H5" s="7" t="s">
        <v>29</v>
      </c>
      <c r="J5" s="18" t="s">
        <v>30</v>
      </c>
    </row>
    <row r="6" spans="1:10" ht="15.3" customHeight="1" x14ac:dyDescent="0.3">
      <c r="A6" s="6" t="s">
        <v>31</v>
      </c>
      <c r="B6" s="6" t="s">
        <v>32</v>
      </c>
      <c r="C6" s="6" t="s">
        <v>33</v>
      </c>
      <c r="D6" s="6">
        <v>0</v>
      </c>
      <c r="E6" s="6" t="s">
        <v>34</v>
      </c>
      <c r="F6" s="6" t="s">
        <v>34</v>
      </c>
      <c r="G6" s="6" t="s">
        <v>35</v>
      </c>
      <c r="H6" s="6"/>
      <c r="J6" s="17" t="s">
        <v>36</v>
      </c>
    </row>
    <row r="7" spans="1:10" ht="15.3" customHeight="1" x14ac:dyDescent="0.3">
      <c r="A7" s="6" t="s">
        <v>31</v>
      </c>
      <c r="B7" s="6" t="s">
        <v>32</v>
      </c>
      <c r="C7" s="6" t="s">
        <v>37</v>
      </c>
      <c r="D7" s="6">
        <v>1</v>
      </c>
      <c r="E7" s="6" t="s">
        <v>34</v>
      </c>
      <c r="F7" s="6" t="s">
        <v>34</v>
      </c>
      <c r="G7" s="6" t="s">
        <v>35</v>
      </c>
      <c r="H7" s="6"/>
      <c r="J7" s="17" t="s">
        <v>38</v>
      </c>
    </row>
    <row r="8" spans="1:10" ht="15.3" customHeight="1" x14ac:dyDescent="0.3">
      <c r="A8" s="6" t="s">
        <v>31</v>
      </c>
      <c r="B8" s="6" t="s">
        <v>32</v>
      </c>
      <c r="C8" s="6" t="s">
        <v>39</v>
      </c>
      <c r="D8" s="6">
        <v>2</v>
      </c>
      <c r="E8" s="6" t="s">
        <v>34</v>
      </c>
      <c r="F8" s="6" t="s">
        <v>34</v>
      </c>
      <c r="G8" s="6" t="s">
        <v>35</v>
      </c>
      <c r="H8" s="6" t="str">
        <f>IF(COUNTA('1A_ALCANCE_R8'!C6:C8)&lt;3,"INCOMPLETO",IF(OR('1A_ALCANCE_R8'!D6="Fuera del alcance funcional R.8",'1A_ALCANCE_R8'!D7="Fuera del alcance funcional R.8",'1A_ALCANCE_R8'!D8="Fuera del alcance funcional R.8"),"FUERA",IF('1A_ALCANCE_R8'!D8="Requiere revisión","REVISION","DENTRO")))</f>
        <v>INCOMPLETO</v>
      </c>
      <c r="J8" s="17" t="s">
        <v>40</v>
      </c>
    </row>
    <row r="9" spans="1:10" ht="15.3" customHeight="1" x14ac:dyDescent="0.3">
      <c r="A9" s="6" t="s">
        <v>41</v>
      </c>
      <c r="B9" s="6" t="s">
        <v>42</v>
      </c>
      <c r="C9" s="6" t="s">
        <v>33</v>
      </c>
      <c r="D9" s="6">
        <v>0</v>
      </c>
      <c r="E9" s="6" t="s">
        <v>43</v>
      </c>
      <c r="F9" s="6" t="s">
        <v>34</v>
      </c>
      <c r="G9" s="6" t="s">
        <v>44</v>
      </c>
      <c r="H9" s="6" t="str">
        <f>IF(OR(AND(EXPOSICION!D7&gt;0,MIS_MEDIDAS!D9="No"),AND(EXPOSICION!D7&gt;0,MIS_MEDIDAS!D11="No"),AND(EXPOSICION!D8&gt;0,MIS_MEDIDAS!D8="No"),AND(EXPOSICION!D8&gt;0,MIS_MEDIDAS!D11="No"),AND(EXPOSICION!D9&gt;0,MIS_MEDIDAS!D10="No")),"SI","NO")</f>
        <v>NO</v>
      </c>
      <c r="J9" s="17" t="s">
        <v>45</v>
      </c>
    </row>
    <row r="10" spans="1:10" ht="15.3" customHeight="1" x14ac:dyDescent="0.3">
      <c r="A10" s="6" t="s">
        <v>41</v>
      </c>
      <c r="B10" s="6" t="s">
        <v>42</v>
      </c>
      <c r="C10" s="6" t="s">
        <v>37</v>
      </c>
      <c r="D10" s="6">
        <v>1</v>
      </c>
      <c r="E10" s="6" t="s">
        <v>43</v>
      </c>
      <c r="F10" s="6" t="s">
        <v>34</v>
      </c>
      <c r="G10" s="6" t="s">
        <v>44</v>
      </c>
      <c r="H10" s="6" t="str">
        <f>IF(H8="INCOMPLETO","Complete primero el bloque de alcance funcional (1A).",IF(H8="FUERA",("Según la información proporcionada, la organización se encuentra fuera del alcance funcional específico de la R.8 considerado por esta herramienta. Los bloques de exposición y medidas pueden utilizarse, si resultan útiles, como referencia para revisar prá"&amp;"cticas de protección y gestión, pero sus resultados no implican la aplicación de medidas de la R.8."),IF(H8="REVISION","El alcance funcional requiere revisión adicional. Los resultados de exposición y medidas pueden orientar la reflexión de la organización, pero no deben interpretarse como una conclusión sobre la aplicación de la R.8 hasta confirmar el alcance.",IF(EXPOSICION!B14="Autoevaluación incompleta","Complete los bloques de exposición y medidas para obtener una interpretación.",IF(COUNTIF(MIS_MEDIDAS!D6:D11,"Pendiente")&gt;0,"Complete los bloques de exposición y medidas para obtener una interpretación.",IF(AND(EXPOSICION!B14="LIMITADA",H9="NO"),("La exposición identificada es limitada y no se identifican medidas adicionales prioritarias asociadas a las características de exposición declaradas. Las medidas señaladas en el Plan de Acción pueden considerarse oportunidades de fortalecimiento, de maner"&amp;"a gradual y proporcional a las características y capacidades de la organización."),IF(MIS_MEDIDAS!B16+MIS_MEDIDAS!B15=0,IF(EXPOSICION!B14="SIGNIFICATIVA","Su organización presenta una exposición significativa. Las medidas declaradas parecen proporcionales a las características de exposición identificadas. No se identifican medidas adicionales prioritarias en esta autoevaluación.","Las medidas declaradas parecen, en términos generales, proporcionales al nivel de exposición identificado. No se identifican medidas adicionales prioritarias en esta autoevaluación."),IF(H9="SI","Se identifican medidas prioritarias a implementar en función de las características de exposición declaradas. Revise el Plan de Acción.","Las medidas proporcionan una base de protección, pero se identifican aspectos a fortalecer o implementar. Revise el Plan de Acción orientativo."))))))))</f>
        <v>Complete primero el bloque de alcance funcional (1A).</v>
      </c>
      <c r="J10" s="17" t="s">
        <v>46</v>
      </c>
    </row>
    <row r="11" spans="1:10" ht="15.3" customHeight="1" x14ac:dyDescent="0.3">
      <c r="A11" s="6" t="s">
        <v>41</v>
      </c>
      <c r="B11" s="6" t="s">
        <v>42</v>
      </c>
      <c r="C11" s="6" t="s">
        <v>39</v>
      </c>
      <c r="D11" s="6">
        <v>2</v>
      </c>
      <c r="E11" s="6" t="s">
        <v>43</v>
      </c>
      <c r="F11" s="6" t="s">
        <v>34</v>
      </c>
      <c r="G11" s="6" t="s">
        <v>44</v>
      </c>
      <c r="H11" s="6"/>
    </row>
    <row r="12" spans="1:10" ht="15.3" customHeight="1" x14ac:dyDescent="0.3">
      <c r="A12" s="6" t="s">
        <v>47</v>
      </c>
      <c r="B12" s="6" t="s">
        <v>48</v>
      </c>
      <c r="C12" s="6" t="s">
        <v>33</v>
      </c>
      <c r="D12" s="6">
        <v>0</v>
      </c>
      <c r="E12" s="6" t="s">
        <v>49</v>
      </c>
      <c r="F12" s="6" t="s">
        <v>34</v>
      </c>
      <c r="G12" s="6" t="s">
        <v>50</v>
      </c>
      <c r="H12" s="6" t="s">
        <v>51</v>
      </c>
    </row>
    <row r="13" spans="1:10" ht="15.3" customHeight="1" x14ac:dyDescent="0.3">
      <c r="A13" s="6" t="s">
        <v>47</v>
      </c>
      <c r="B13" s="6" t="s">
        <v>48</v>
      </c>
      <c r="C13" s="6" t="s">
        <v>37</v>
      </c>
      <c r="D13" s="6">
        <v>1</v>
      </c>
      <c r="E13" s="6" t="s">
        <v>49</v>
      </c>
      <c r="F13" s="6" t="s">
        <v>34</v>
      </c>
      <c r="G13" s="6" t="s">
        <v>50</v>
      </c>
      <c r="H13" s="6"/>
    </row>
    <row r="14" spans="1:10" ht="15.3" customHeight="1" x14ac:dyDescent="0.3">
      <c r="A14" s="6" t="s">
        <v>47</v>
      </c>
      <c r="B14" s="6" t="s">
        <v>48</v>
      </c>
      <c r="C14" s="6" t="s">
        <v>39</v>
      </c>
      <c r="D14" s="6">
        <v>2</v>
      </c>
      <c r="E14" s="6" t="s">
        <v>49</v>
      </c>
      <c r="F14" s="6" t="s">
        <v>34</v>
      </c>
      <c r="G14" s="6" t="s">
        <v>50</v>
      </c>
      <c r="H14" s="6"/>
    </row>
    <row r="15" spans="1:10" ht="15.3" customHeight="1" x14ac:dyDescent="0.3">
      <c r="A15" s="6" t="s">
        <v>52</v>
      </c>
      <c r="B15" s="6" t="s">
        <v>53</v>
      </c>
      <c r="C15" s="6" t="s">
        <v>33</v>
      </c>
      <c r="D15" s="6">
        <v>0</v>
      </c>
      <c r="E15" s="6" t="s">
        <v>54</v>
      </c>
      <c r="F15" s="6" t="s">
        <v>34</v>
      </c>
      <c r="G15" s="6" t="s">
        <v>50</v>
      </c>
      <c r="H15" s="6"/>
    </row>
    <row r="16" spans="1:10" ht="15.3" customHeight="1" x14ac:dyDescent="0.3">
      <c r="A16" s="6" t="s">
        <v>52</v>
      </c>
      <c r="B16" s="6" t="s">
        <v>53</v>
      </c>
      <c r="C16" s="6" t="s">
        <v>37</v>
      </c>
      <c r="D16" s="6">
        <v>1</v>
      </c>
      <c r="E16" s="6" t="s">
        <v>54</v>
      </c>
      <c r="F16" s="6" t="s">
        <v>34</v>
      </c>
      <c r="G16" s="6" t="s">
        <v>50</v>
      </c>
      <c r="H16" s="6"/>
    </row>
    <row r="17" spans="1:8" ht="15.3" customHeight="1" x14ac:dyDescent="0.3">
      <c r="A17" s="6" t="s">
        <v>52</v>
      </c>
      <c r="B17" s="6" t="s">
        <v>53</v>
      </c>
      <c r="C17" s="6" t="s">
        <v>39</v>
      </c>
      <c r="D17" s="6">
        <v>2</v>
      </c>
      <c r="E17" s="6" t="s">
        <v>54</v>
      </c>
      <c r="F17" s="6" t="s">
        <v>34</v>
      </c>
      <c r="G17" s="6" t="s">
        <v>50</v>
      </c>
      <c r="H17" s="6"/>
    </row>
    <row r="18" spans="1:8" ht="15.3" customHeight="1" x14ac:dyDescent="0.3">
      <c r="A18" s="6"/>
      <c r="B18" s="6"/>
      <c r="C18" s="6"/>
      <c r="D18" s="6"/>
      <c r="E18" s="6"/>
      <c r="F18" s="6"/>
      <c r="G18" s="6"/>
      <c r="H18" s="6"/>
    </row>
    <row r="19" spans="1:8" ht="15.3" customHeight="1" x14ac:dyDescent="0.3">
      <c r="A19" s="21" t="s">
        <v>55</v>
      </c>
      <c r="B19" s="20"/>
      <c r="C19" s="20"/>
      <c r="D19" s="20"/>
      <c r="E19" s="20"/>
      <c r="F19" s="20"/>
      <c r="G19" s="20"/>
      <c r="H19" s="20"/>
    </row>
    <row r="20" spans="1:8" ht="15.3" customHeight="1" x14ac:dyDescent="0.3">
      <c r="A20" s="6" t="s">
        <v>56</v>
      </c>
      <c r="B20" s="6"/>
      <c r="C20" s="6"/>
      <c r="D20" s="6"/>
      <c r="E20" s="6"/>
      <c r="F20" s="6"/>
      <c r="G20" s="6"/>
      <c r="H20" s="6" t="s">
        <v>57</v>
      </c>
    </row>
    <row r="21" spans="1:8" ht="15.3" customHeight="1" x14ac:dyDescent="0.3">
      <c r="A21" s="6" t="s">
        <v>58</v>
      </c>
      <c r="B21" s="6"/>
      <c r="C21" s="6"/>
      <c r="D21" s="6"/>
      <c r="E21" s="6"/>
      <c r="F21" s="6"/>
      <c r="G21" s="6"/>
      <c r="H21" s="6" t="s">
        <v>59</v>
      </c>
    </row>
    <row r="22" spans="1:8" ht="15.3" customHeight="1" x14ac:dyDescent="0.3">
      <c r="A22" s="6" t="s">
        <v>60</v>
      </c>
      <c r="B22" s="6"/>
      <c r="C22" s="6"/>
      <c r="D22" s="6"/>
      <c r="E22" s="6"/>
      <c r="F22" s="6"/>
      <c r="G22" s="6"/>
      <c r="H22" s="6" t="s">
        <v>61</v>
      </c>
    </row>
    <row r="23" spans="1:8" ht="15.3" customHeight="1" x14ac:dyDescent="0.3">
      <c r="A23" s="6" t="s">
        <v>62</v>
      </c>
      <c r="B23" s="6"/>
      <c r="C23" s="6"/>
      <c r="D23" s="6"/>
      <c r="E23" s="6"/>
      <c r="F23" s="6"/>
      <c r="G23" s="6"/>
      <c r="H23" s="6" t="s">
        <v>63</v>
      </c>
    </row>
    <row r="24" spans="1:8" ht="15.3" customHeight="1" x14ac:dyDescent="0.3">
      <c r="A24" s="6"/>
      <c r="B24" s="6"/>
      <c r="C24" s="6"/>
      <c r="D24" s="6"/>
      <c r="E24" s="6"/>
      <c r="F24" s="6"/>
      <c r="G24" s="6"/>
      <c r="H24" s="6"/>
    </row>
    <row r="25" spans="1:8" ht="15.3" customHeight="1" x14ac:dyDescent="0.3">
      <c r="A25" s="21" t="s">
        <v>64</v>
      </c>
      <c r="B25" s="20"/>
      <c r="C25" s="20"/>
      <c r="D25" s="20"/>
      <c r="E25" s="20"/>
      <c r="F25" s="20"/>
      <c r="G25" s="20"/>
      <c r="H25" s="20"/>
    </row>
    <row r="26" spans="1:8" ht="15.3" customHeight="1" x14ac:dyDescent="0.3">
      <c r="A26" s="6" t="s">
        <v>65</v>
      </c>
      <c r="B26" s="6" t="s">
        <v>66</v>
      </c>
      <c r="C26" s="6" t="s">
        <v>67</v>
      </c>
      <c r="D26" s="6" t="s">
        <v>68</v>
      </c>
      <c r="E26" s="6"/>
      <c r="F26" s="6"/>
      <c r="G26" s="6"/>
      <c r="H26" s="6"/>
    </row>
    <row r="27" spans="1:8" ht="28.2" customHeight="1" x14ac:dyDescent="0.3">
      <c r="A27" s="6" t="s">
        <v>41</v>
      </c>
      <c r="B27" s="6" t="s">
        <v>43</v>
      </c>
      <c r="C27" s="6" t="s">
        <v>69</v>
      </c>
      <c r="D27" s="6" t="s">
        <v>70</v>
      </c>
      <c r="E27" s="6"/>
      <c r="F27" s="6"/>
      <c r="G27" s="6"/>
      <c r="H27" s="6"/>
    </row>
    <row r="28" spans="1:8" ht="28.2" customHeight="1" x14ac:dyDescent="0.3">
      <c r="A28" s="6" t="s">
        <v>47</v>
      </c>
      <c r="B28" s="6" t="s">
        <v>49</v>
      </c>
      <c r="C28" s="6" t="s">
        <v>69</v>
      </c>
      <c r="D28" s="6" t="s">
        <v>71</v>
      </c>
      <c r="E28" s="6"/>
      <c r="F28" s="6"/>
      <c r="G28" s="6"/>
      <c r="H28" s="6"/>
    </row>
    <row r="29" spans="1:8" ht="28.2" customHeight="1" x14ac:dyDescent="0.3">
      <c r="A29" s="6" t="s">
        <v>52</v>
      </c>
      <c r="B29" s="6" t="s">
        <v>54</v>
      </c>
      <c r="C29" s="6" t="s">
        <v>69</v>
      </c>
      <c r="D29" s="6"/>
      <c r="E29" s="6"/>
      <c r="F29" s="6"/>
      <c r="G29" s="6"/>
      <c r="H29" s="6"/>
    </row>
    <row r="30" spans="1:8" ht="15.3" customHeight="1" x14ac:dyDescent="0.3">
      <c r="A30" s="6"/>
      <c r="B30" s="6"/>
      <c r="C30" s="6"/>
      <c r="D30" s="6"/>
      <c r="E30" s="6"/>
      <c r="F30" s="6"/>
      <c r="G30" s="6"/>
      <c r="H30" s="6"/>
    </row>
    <row r="31" spans="1:8" ht="15.3" customHeight="1" x14ac:dyDescent="0.3">
      <c r="A31" s="21" t="s">
        <v>72</v>
      </c>
      <c r="B31" s="20"/>
      <c r="C31" s="20"/>
      <c r="D31" s="20"/>
      <c r="E31" s="20"/>
      <c r="F31" s="20"/>
      <c r="G31" s="20"/>
      <c r="H31" s="20"/>
    </row>
    <row r="32" spans="1:8" ht="15.3" customHeight="1" x14ac:dyDescent="0.3">
      <c r="A32" s="6" t="s">
        <v>73</v>
      </c>
      <c r="B32" s="6" t="s">
        <v>74</v>
      </c>
      <c r="C32" s="6" t="s">
        <v>75</v>
      </c>
      <c r="D32" s="6"/>
      <c r="E32" s="6"/>
      <c r="F32" s="6"/>
      <c r="G32" s="6"/>
      <c r="H32" s="6"/>
    </row>
    <row r="33" spans="1:8" ht="28.2" customHeight="1" x14ac:dyDescent="0.3">
      <c r="A33" s="6" t="s">
        <v>76</v>
      </c>
      <c r="B33" s="6" t="s">
        <v>77</v>
      </c>
      <c r="C33" s="6" t="s">
        <v>78</v>
      </c>
      <c r="D33" s="6"/>
      <c r="E33" s="6"/>
      <c r="F33" s="6"/>
      <c r="G33" s="6"/>
      <c r="H33" s="6"/>
    </row>
    <row r="34" spans="1:8" ht="28.2" customHeight="1" x14ac:dyDescent="0.3">
      <c r="A34" s="6" t="s">
        <v>79</v>
      </c>
      <c r="B34" s="6" t="s">
        <v>80</v>
      </c>
      <c r="C34" s="6" t="s">
        <v>81</v>
      </c>
      <c r="D34" s="6"/>
      <c r="E34" s="6"/>
      <c r="F34" s="6"/>
      <c r="G34" s="6"/>
      <c r="H34" s="6"/>
    </row>
    <row r="35" spans="1:8" ht="28.2" customHeight="1" x14ac:dyDescent="0.3">
      <c r="A35" s="6" t="s">
        <v>82</v>
      </c>
      <c r="B35" s="6" t="s">
        <v>83</v>
      </c>
      <c r="C35" s="6" t="s">
        <v>84</v>
      </c>
      <c r="D35" s="6"/>
      <c r="E35" s="6"/>
      <c r="F35" s="6"/>
      <c r="G35" s="6"/>
      <c r="H35" s="6"/>
    </row>
    <row r="36" spans="1:8" ht="15.3" customHeight="1" x14ac:dyDescent="0.3">
      <c r="B36" s="6"/>
      <c r="C36" s="6"/>
      <c r="D36" s="6"/>
      <c r="E36" s="6"/>
      <c r="F36" s="6"/>
      <c r="G36" s="6"/>
      <c r="H36" s="6"/>
    </row>
    <row r="37" spans="1:8" ht="15.3" customHeight="1" x14ac:dyDescent="0.3">
      <c r="A37" s="6"/>
      <c r="B37" s="6"/>
      <c r="C37" s="6"/>
      <c r="D37" s="6"/>
      <c r="E37" s="6"/>
      <c r="F37" s="6"/>
      <c r="G37" s="6"/>
      <c r="H37" s="6"/>
    </row>
    <row r="38" spans="1:8" ht="15.3" customHeight="1" x14ac:dyDescent="0.3">
      <c r="A38" s="6"/>
      <c r="B38" s="6"/>
      <c r="C38" s="6"/>
      <c r="D38" s="6"/>
      <c r="E38" s="6"/>
      <c r="F38" s="6"/>
      <c r="G38" s="6"/>
      <c r="H38" s="6"/>
    </row>
    <row r="39" spans="1:8" ht="15.3" customHeight="1" x14ac:dyDescent="0.3">
      <c r="A39" s="6"/>
      <c r="B39" s="6"/>
      <c r="C39" s="6"/>
      <c r="D39" s="6"/>
      <c r="E39" s="6"/>
      <c r="F39" s="6"/>
      <c r="G39" s="6"/>
      <c r="H39" s="6"/>
    </row>
    <row r="40" spans="1:8" ht="15.3" customHeight="1" x14ac:dyDescent="0.3">
      <c r="A40" s="6"/>
      <c r="B40" s="6"/>
      <c r="C40" s="6"/>
      <c r="D40" s="6"/>
      <c r="E40" s="6"/>
      <c r="F40" s="6"/>
      <c r="G40" s="6"/>
      <c r="H40" s="6"/>
    </row>
    <row r="41" spans="1:8" ht="60" customHeight="1" x14ac:dyDescent="0.3">
      <c r="A41" s="22" t="s">
        <v>19</v>
      </c>
      <c r="B41" s="20"/>
      <c r="C41" s="20"/>
      <c r="D41" s="20"/>
      <c r="E41" s="20"/>
      <c r="F41" s="20"/>
    </row>
  </sheetData>
  <mergeCells count="6">
    <mergeCell ref="A41:F41"/>
    <mergeCell ref="A25:H25"/>
    <mergeCell ref="A2:H3"/>
    <mergeCell ref="A19:H19"/>
    <mergeCell ref="A1:H1"/>
    <mergeCell ref="A31:H3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
  <sheetViews>
    <sheetView topLeftCell="A5" workbookViewId="0">
      <selection activeCell="B18" sqref="B18"/>
    </sheetView>
  </sheetViews>
  <sheetFormatPr baseColWidth="10" defaultColWidth="8.77734375" defaultRowHeight="14.4" x14ac:dyDescent="0.3"/>
  <cols>
    <col min="1" max="1" width="28" customWidth="1"/>
    <col min="2" max="2" width="92" customWidth="1"/>
    <col min="3" max="6" width="20" customWidth="1"/>
  </cols>
  <sheetData>
    <row r="1" spans="1:6" ht="12.3" customHeight="1" x14ac:dyDescent="0.3">
      <c r="A1" s="19" t="s">
        <v>0</v>
      </c>
      <c r="B1" s="20"/>
      <c r="C1" s="20"/>
      <c r="D1" s="20"/>
      <c r="E1" s="20"/>
      <c r="F1" s="20"/>
    </row>
    <row r="2" spans="1:6" ht="16.95" customHeight="1" x14ac:dyDescent="0.3">
      <c r="A2" s="24" t="s">
        <v>1</v>
      </c>
      <c r="B2" s="20"/>
      <c r="C2" s="20"/>
      <c r="D2" s="20"/>
      <c r="E2" s="20"/>
      <c r="F2" s="20"/>
    </row>
    <row r="3" spans="1:6" ht="4.8" customHeight="1" x14ac:dyDescent="0.3">
      <c r="A3" s="20"/>
      <c r="B3" s="20"/>
      <c r="C3" s="20"/>
      <c r="D3" s="20"/>
      <c r="E3" s="20"/>
      <c r="F3" s="20"/>
    </row>
    <row r="4" spans="1:6" x14ac:dyDescent="0.3">
      <c r="A4" s="4"/>
      <c r="B4" s="4"/>
    </row>
    <row r="5" spans="1:6" ht="10.8" customHeight="1" x14ac:dyDescent="0.3">
      <c r="A5" s="29" t="s">
        <v>2</v>
      </c>
      <c r="B5" s="20"/>
      <c r="C5" s="20"/>
      <c r="D5" s="20"/>
      <c r="E5" s="20"/>
      <c r="F5" s="20"/>
    </row>
    <row r="6" spans="1:6" ht="16.2" customHeight="1" x14ac:dyDescent="0.3">
      <c r="A6" s="30" t="s">
        <v>3</v>
      </c>
      <c r="B6" s="20"/>
      <c r="C6" s="20"/>
      <c r="D6" s="20"/>
      <c r="E6" s="20"/>
      <c r="F6" s="20"/>
    </row>
    <row r="7" spans="1:6" ht="16.2" customHeight="1" x14ac:dyDescent="0.3">
      <c r="A7" s="20"/>
      <c r="B7" s="20"/>
      <c r="C7" s="20"/>
      <c r="D7" s="20"/>
      <c r="E7" s="20"/>
      <c r="F7" s="20"/>
    </row>
    <row r="8" spans="1:6" ht="26.55" customHeight="1" x14ac:dyDescent="0.3">
      <c r="A8" s="20"/>
      <c r="B8" s="20"/>
      <c r="C8" s="20"/>
      <c r="D8" s="20"/>
      <c r="E8" s="20"/>
      <c r="F8" s="20"/>
    </row>
    <row r="9" spans="1:6" ht="16.2" customHeight="1" x14ac:dyDescent="0.3">
      <c r="A9" s="20"/>
      <c r="B9" s="20"/>
      <c r="C9" s="20"/>
      <c r="D9" s="20"/>
      <c r="E9" s="20"/>
      <c r="F9" s="20"/>
    </row>
    <row r="10" spans="1:6" ht="16.2" customHeight="1" x14ac:dyDescent="0.3">
      <c r="A10" s="20"/>
      <c r="B10" s="20"/>
      <c r="C10" s="20"/>
      <c r="D10" s="20"/>
      <c r="E10" s="20"/>
      <c r="F10" s="20"/>
    </row>
    <row r="11" spans="1:6" ht="16.2" customHeight="1" x14ac:dyDescent="0.3">
      <c r="A11" s="4"/>
      <c r="B11" s="4"/>
    </row>
    <row r="12" spans="1:6" ht="16.2" customHeight="1" x14ac:dyDescent="0.3">
      <c r="A12" s="29" t="s">
        <v>4</v>
      </c>
      <c r="B12" s="20"/>
      <c r="C12" s="20"/>
      <c r="D12" s="20"/>
      <c r="E12" s="20"/>
      <c r="F12" s="20"/>
    </row>
    <row r="13" spans="1:6" ht="16.2" customHeight="1" x14ac:dyDescent="0.3">
      <c r="A13" s="4" t="s">
        <v>5</v>
      </c>
      <c r="B13" s="4" t="s">
        <v>6</v>
      </c>
    </row>
    <row r="14" spans="1:6" ht="21.3" customHeight="1" x14ac:dyDescent="0.3">
      <c r="A14" s="4" t="s">
        <v>7</v>
      </c>
      <c r="B14" s="4" t="s">
        <v>8</v>
      </c>
    </row>
    <row r="15" spans="1:6" ht="16.2" customHeight="1" x14ac:dyDescent="0.3">
      <c r="A15" s="4" t="s">
        <v>9</v>
      </c>
      <c r="B15" s="4" t="s">
        <v>10</v>
      </c>
    </row>
    <row r="16" spans="1:6" ht="16.2" customHeight="1" x14ac:dyDescent="0.3">
      <c r="A16" s="4" t="s">
        <v>11</v>
      </c>
      <c r="B16" s="4" t="s">
        <v>12</v>
      </c>
    </row>
    <row r="17" spans="1:6" ht="16.2" customHeight="1" x14ac:dyDescent="0.3">
      <c r="A17" s="4" t="s">
        <v>13</v>
      </c>
      <c r="B17" s="4" t="s">
        <v>14</v>
      </c>
    </row>
    <row r="18" spans="1:6" ht="16.2" customHeight="1" x14ac:dyDescent="0.3">
      <c r="A18" s="4" t="s">
        <v>15</v>
      </c>
      <c r="B18" s="4" t="s">
        <v>16</v>
      </c>
    </row>
    <row r="19" spans="1:6" ht="16.2" customHeight="1" x14ac:dyDescent="0.3">
      <c r="A19" s="4"/>
      <c r="B19" s="4"/>
    </row>
    <row r="20" spans="1:6" ht="16.2" customHeight="1" x14ac:dyDescent="0.3">
      <c r="A20" s="29" t="s">
        <v>17</v>
      </c>
      <c r="B20" s="20"/>
      <c r="C20" s="20"/>
      <c r="D20" s="20"/>
      <c r="E20" s="20"/>
      <c r="F20" s="20"/>
    </row>
    <row r="21" spans="1:6" ht="16.2" customHeight="1" x14ac:dyDescent="0.3">
      <c r="A21" s="28" t="s">
        <v>18</v>
      </c>
      <c r="B21" s="20"/>
      <c r="C21" s="20"/>
      <c r="D21" s="20"/>
      <c r="E21" s="20"/>
      <c r="F21" s="20"/>
    </row>
    <row r="22" spans="1:6" ht="4.8" customHeight="1" x14ac:dyDescent="0.3">
      <c r="A22" s="20"/>
      <c r="B22" s="20"/>
      <c r="C22" s="20"/>
      <c r="D22" s="20"/>
      <c r="E22" s="20"/>
      <c r="F22" s="20"/>
    </row>
    <row r="23" spans="1:6" ht="4.8" customHeight="1" x14ac:dyDescent="0.3">
      <c r="A23" s="20"/>
      <c r="B23" s="20"/>
      <c r="C23" s="20"/>
      <c r="D23" s="20"/>
      <c r="E23" s="20"/>
      <c r="F23" s="20"/>
    </row>
    <row r="24" spans="1:6" ht="4.8" customHeight="1" x14ac:dyDescent="0.3">
      <c r="A24" s="20"/>
      <c r="B24" s="20"/>
      <c r="C24" s="20"/>
      <c r="D24" s="20"/>
      <c r="E24" s="20"/>
      <c r="F24" s="20"/>
    </row>
    <row r="29" spans="1:6" ht="55.05" customHeight="1" x14ac:dyDescent="0.3">
      <c r="A29" s="22" t="s">
        <v>19</v>
      </c>
      <c r="B29" s="20"/>
      <c r="C29" s="20"/>
      <c r="D29" s="20"/>
      <c r="E29" s="20"/>
      <c r="F29" s="20"/>
    </row>
  </sheetData>
  <mergeCells count="8">
    <mergeCell ref="A29:F29"/>
    <mergeCell ref="A21:F24"/>
    <mergeCell ref="A2:F3"/>
    <mergeCell ref="A1:F1"/>
    <mergeCell ref="A5:F5"/>
    <mergeCell ref="A6:F10"/>
    <mergeCell ref="A12:F12"/>
    <mergeCell ref="A20:F2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2065187536243"/>
  </sheetPr>
  <dimension ref="A1:F18"/>
  <sheetViews>
    <sheetView workbookViewId="0">
      <selection activeCell="B16" sqref="B16"/>
    </sheetView>
  </sheetViews>
  <sheetFormatPr baseColWidth="10" defaultColWidth="8.77734375" defaultRowHeight="14.4" x14ac:dyDescent="0.3"/>
  <cols>
    <col min="1" max="1" width="15" customWidth="1"/>
    <col min="2" max="2" width="76" customWidth="1"/>
    <col min="3" max="3" width="38" customWidth="1"/>
    <col min="4" max="4" width="25" customWidth="1"/>
    <col min="5" max="5" width="62" customWidth="1"/>
    <col min="6" max="6" width="22" customWidth="1"/>
  </cols>
  <sheetData>
    <row r="1" spans="1:6" ht="12.3" customHeight="1" x14ac:dyDescent="0.3">
      <c r="A1" s="19" t="s">
        <v>85</v>
      </c>
      <c r="B1" s="20"/>
      <c r="C1" s="20"/>
      <c r="D1" s="20"/>
      <c r="E1" s="20"/>
      <c r="F1" s="20"/>
    </row>
    <row r="2" spans="1:6" ht="31.8" customHeight="1" x14ac:dyDescent="0.3">
      <c r="A2" s="24" t="s">
        <v>86</v>
      </c>
      <c r="B2" s="20"/>
      <c r="C2" s="20"/>
      <c r="D2" s="20"/>
      <c r="E2" s="20"/>
      <c r="F2" s="20"/>
    </row>
    <row r="3" spans="1:6" ht="4.8" customHeight="1" x14ac:dyDescent="0.3">
      <c r="A3" s="20"/>
      <c r="B3" s="20"/>
      <c r="C3" s="20"/>
      <c r="D3" s="20"/>
      <c r="E3" s="20"/>
      <c r="F3" s="20"/>
    </row>
    <row r="4" spans="1:6" x14ac:dyDescent="0.3">
      <c r="A4" s="4"/>
      <c r="B4" s="4"/>
      <c r="C4" s="4"/>
      <c r="D4" s="4"/>
      <c r="E4" s="4"/>
    </row>
    <row r="5" spans="1:6" ht="10.8" customHeight="1" x14ac:dyDescent="0.3">
      <c r="A5" s="2" t="s">
        <v>22</v>
      </c>
      <c r="B5" s="2" t="s">
        <v>87</v>
      </c>
      <c r="C5" s="2" t="s">
        <v>88</v>
      </c>
      <c r="D5" s="2" t="s">
        <v>89</v>
      </c>
      <c r="E5" s="2" t="s">
        <v>90</v>
      </c>
      <c r="F5" s="1"/>
    </row>
    <row r="6" spans="1:6" ht="30" customHeight="1" x14ac:dyDescent="0.3">
      <c r="A6" s="4" t="s">
        <v>91</v>
      </c>
      <c r="B6" s="6" t="s">
        <v>92</v>
      </c>
      <c r="C6" s="3"/>
      <c r="D6" s="6" t="str">
        <f>IF(C6="","",IF(C6="No","Fuera del alcance funcional R.8","Continúa"))</f>
        <v/>
      </c>
      <c r="E6" s="6" t="s">
        <v>34</v>
      </c>
      <c r="F6" s="1"/>
    </row>
    <row r="7" spans="1:6" ht="89.55" customHeight="1" x14ac:dyDescent="0.3">
      <c r="A7" s="4" t="s">
        <v>93</v>
      </c>
      <c r="B7" s="6" t="s">
        <v>94</v>
      </c>
      <c r="C7" s="3"/>
      <c r="D7" s="6" t="str">
        <f>IF(C7="","",IF(C7="Alguna de las anteriores","Fuera del alcance funcional R.8","Continúa"))</f>
        <v/>
      </c>
      <c r="E7" s="6" t="s">
        <v>34</v>
      </c>
      <c r="F7" s="1"/>
    </row>
    <row r="8" spans="1:6" ht="95.55" customHeight="1" x14ac:dyDescent="0.3">
      <c r="A8" s="4" t="s">
        <v>95</v>
      </c>
      <c r="B8" s="6" t="s">
        <v>96</v>
      </c>
      <c r="C8" s="3"/>
      <c r="D8" s="6" t="str">
        <f>IF(C8="","",IF(C8="Recibe fondos y los destina a beneficiar a terceros","Puede continuar",IF(OR(C8="Presta principalmente servicios a cambio de un pago",C8="Beneficia principalmente a sus propios asociados o miembros",C8="Otorga principalmente créditos o ayudas reembolsables"),"Fuera del alcance funcional R.8","Requiere revisión")))</f>
        <v/>
      </c>
      <c r="E8" s="17" t="s">
        <v>97</v>
      </c>
      <c r="F8" s="1"/>
    </row>
    <row r="9" spans="1:6" ht="33.299999999999997" customHeight="1" x14ac:dyDescent="0.3">
      <c r="A9" s="4"/>
      <c r="B9" s="4"/>
      <c r="C9" s="4"/>
      <c r="D9" s="4"/>
      <c r="E9" s="4"/>
      <c r="F9" s="1"/>
    </row>
    <row r="10" spans="1:6" ht="13.05" customHeight="1" x14ac:dyDescent="0.3">
      <c r="A10" s="29" t="s">
        <v>98</v>
      </c>
      <c r="B10" s="20"/>
      <c r="C10" s="20"/>
      <c r="D10" s="20"/>
      <c r="E10" s="20"/>
      <c r="F10" s="20"/>
    </row>
    <row r="11" spans="1:6" ht="4.8" customHeight="1" x14ac:dyDescent="0.3">
      <c r="A11" s="31" t="str">
        <f>IF(COUNTA(C6:C8)&lt;3,"Complete las tres preguntas.",IF(C6="No","Según la información proporcionada, su organización queda fuera del alcance funcional específico de la Recomendación 8 considerado por esta herramienta.",IF(C7="Alguna de las anteriores","Según la información proporcionada, su actividad principal queda fuera del alcance funcional específico de la Recomendación 8 considerado por esta herramienta.",IF(C8="Recibe fondos y los destina a beneficiar a terceros","No se identificó un motivo de exclusión del alcance funcional. Puede continuar con la autoevaluación.",IF(OR(C8="Presta principalmente servicios a cambio de un pago",C8="Beneficia principalmente a sus propios asociados o miembros",C8="Otorga principalmente créditos o ayudas reembolsables"),"Según la actividad principal indicada, su organización queda fuera del alcance funcional específico de la Recomendación 8 considerado por esta herramienta.","Su caso requiere revisión adicional antes de concluir sobre el alcance funcional.")))))</f>
        <v>Complete las tres preguntas.</v>
      </c>
      <c r="B11" s="20"/>
      <c r="C11" s="20"/>
      <c r="D11" s="20"/>
      <c r="E11" s="20"/>
      <c r="F11" s="20"/>
    </row>
    <row r="12" spans="1:6" ht="4.8" customHeight="1" x14ac:dyDescent="0.3">
      <c r="A12" s="20"/>
      <c r="B12" s="20"/>
      <c r="C12" s="20"/>
      <c r="D12" s="20"/>
      <c r="E12" s="20"/>
      <c r="F12" s="20"/>
    </row>
    <row r="13" spans="1:6" ht="4.8" customHeight="1" x14ac:dyDescent="0.3">
      <c r="A13" s="20"/>
      <c r="B13" s="20"/>
      <c r="C13" s="20"/>
      <c r="D13" s="20"/>
      <c r="E13" s="20"/>
      <c r="F13" s="20"/>
    </row>
    <row r="18" spans="1:6" ht="55.05" customHeight="1" x14ac:dyDescent="0.3">
      <c r="A18" s="22" t="s">
        <v>19</v>
      </c>
      <c r="B18" s="20"/>
      <c r="C18" s="20"/>
      <c r="D18" s="20"/>
      <c r="E18" s="20"/>
      <c r="F18" s="20"/>
    </row>
  </sheetData>
  <mergeCells count="5">
    <mergeCell ref="A11:F13"/>
    <mergeCell ref="A2:F3"/>
    <mergeCell ref="A10:F10"/>
    <mergeCell ref="A1:F1"/>
    <mergeCell ref="A18:F18"/>
  </mergeCells>
  <dataValidations count="2">
    <dataValidation type="list" sqref="C6" xr:uid="{00000000-0002-0000-0200-000000000000}">
      <formula1>"Sí,No"</formula1>
      <formula2>0</formula2>
    </dataValidation>
    <dataValidation type="list" sqref="C7" xr:uid="{00000000-0002-0000-0200-000001000000}">
      <formula1>"Ninguna de las anteriores,Alguna de las anteriores"</formula1>
      <formula2>0</formula2>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ErrorMessage="1" errorTitle="Opción no válida" error="Seleccione una de las opciones de la lista." xr:uid="{00000000-0002-0000-0200-000002000000}">
          <x14:formula1>
            <xm:f>CONFIG!$J$6:$J$10</xm:f>
          </x14:formula1>
          <xm:sqref>C8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2065187536243"/>
  </sheetPr>
  <dimension ref="A1:F24"/>
  <sheetViews>
    <sheetView workbookViewId="0">
      <selection activeCell="B33" sqref="B33"/>
    </sheetView>
  </sheetViews>
  <sheetFormatPr baseColWidth="10" defaultColWidth="8.77734375" defaultRowHeight="14.4" x14ac:dyDescent="0.3"/>
  <cols>
    <col min="1" max="1" width="15" customWidth="1"/>
    <col min="2" max="2" width="78" customWidth="1"/>
    <col min="3" max="3" width="42" customWidth="1"/>
    <col min="4" max="4" width="34" customWidth="1"/>
    <col min="5" max="6" width="24" customWidth="1"/>
  </cols>
  <sheetData>
    <row r="1" spans="1:6" ht="12.3" customHeight="1" x14ac:dyDescent="0.3">
      <c r="A1" s="19" t="s">
        <v>99</v>
      </c>
      <c r="B1" s="20"/>
      <c r="C1" s="20"/>
      <c r="D1" s="20"/>
      <c r="E1" s="20"/>
      <c r="F1" s="20"/>
    </row>
    <row r="2" spans="1:6" ht="16.95" customHeight="1" x14ac:dyDescent="0.3">
      <c r="A2" s="24" t="s">
        <v>100</v>
      </c>
      <c r="B2" s="20"/>
      <c r="C2" s="20"/>
      <c r="D2" s="20"/>
      <c r="E2" s="20"/>
      <c r="F2" s="20"/>
    </row>
    <row r="3" spans="1:6" ht="4.8" customHeight="1" x14ac:dyDescent="0.3">
      <c r="A3" s="20"/>
      <c r="B3" s="20"/>
      <c r="C3" s="20"/>
      <c r="D3" s="20"/>
      <c r="E3" s="20"/>
      <c r="F3" s="20"/>
    </row>
    <row r="4" spans="1:6" x14ac:dyDescent="0.3">
      <c r="A4" s="4"/>
      <c r="B4" s="4"/>
      <c r="C4" s="4"/>
      <c r="D4" s="4"/>
    </row>
    <row r="5" spans="1:6" ht="36" customHeight="1" x14ac:dyDescent="0.3">
      <c r="A5" s="33" t="s">
        <v>101</v>
      </c>
      <c r="B5" s="20"/>
      <c r="C5" s="20"/>
      <c r="D5" s="20"/>
      <c r="E5" s="20"/>
      <c r="F5" s="20"/>
    </row>
    <row r="6" spans="1:6" ht="4.8" customHeight="1" x14ac:dyDescent="0.3">
      <c r="A6" s="20"/>
      <c r="B6" s="20"/>
      <c r="C6" s="20"/>
      <c r="D6" s="20"/>
      <c r="E6" s="20"/>
      <c r="F6" s="20"/>
    </row>
    <row r="7" spans="1:6" ht="4.8" customHeight="1" x14ac:dyDescent="0.3">
      <c r="A7" s="20"/>
      <c r="B7" s="20"/>
      <c r="C7" s="20"/>
      <c r="D7" s="20"/>
      <c r="E7" s="20"/>
      <c r="F7" s="20"/>
    </row>
    <row r="8" spans="1:6" ht="4.8" customHeight="1" x14ac:dyDescent="0.3">
      <c r="A8" s="20"/>
      <c r="B8" s="20"/>
      <c r="C8" s="20"/>
      <c r="D8" s="20"/>
      <c r="E8" s="20"/>
      <c r="F8" s="20"/>
    </row>
    <row r="9" spans="1:6" x14ac:dyDescent="0.3">
      <c r="A9" s="4"/>
      <c r="B9" s="4"/>
      <c r="C9" s="4"/>
      <c r="D9" s="4"/>
    </row>
    <row r="10" spans="1:6" ht="10.8" customHeight="1" x14ac:dyDescent="0.3">
      <c r="A10" s="2" t="s">
        <v>22</v>
      </c>
      <c r="B10" s="2" t="s">
        <v>87</v>
      </c>
      <c r="C10" s="2" t="s">
        <v>88</v>
      </c>
      <c r="D10" s="2" t="s">
        <v>89</v>
      </c>
      <c r="E10" s="1"/>
      <c r="F10" s="1"/>
    </row>
    <row r="11" spans="1:6" ht="23.55" customHeight="1" x14ac:dyDescent="0.3">
      <c r="A11" s="4" t="s">
        <v>102</v>
      </c>
      <c r="B11" s="6" t="s">
        <v>103</v>
      </c>
      <c r="C11" s="3"/>
      <c r="D11" s="6" t="str">
        <f>IF(C11="","",IF(C11="No","Sin relación internacional declarada","Revisar 1B.2"))</f>
        <v/>
      </c>
      <c r="E11" s="1"/>
      <c r="F11" s="1"/>
    </row>
    <row r="12" spans="1:6" ht="25.2" customHeight="1" x14ac:dyDescent="0.3">
      <c r="A12" s="4" t="s">
        <v>104</v>
      </c>
      <c r="B12" s="6" t="s">
        <v>105</v>
      </c>
      <c r="C12" s="3"/>
      <c r="D12" s="6"/>
      <c r="E12" s="1"/>
      <c r="F12" s="1"/>
    </row>
    <row r="13" spans="1:6" ht="4.8" customHeight="1" x14ac:dyDescent="0.3">
      <c r="A13" s="4"/>
      <c r="B13" s="4"/>
      <c r="C13" s="4"/>
      <c r="D13" s="4"/>
      <c r="E13" s="1"/>
      <c r="F13" s="1"/>
    </row>
    <row r="14" spans="1:6" ht="13.05" customHeight="1" x14ac:dyDescent="0.3">
      <c r="A14" s="29" t="s">
        <v>106</v>
      </c>
      <c r="B14" s="20"/>
      <c r="C14" s="20"/>
      <c r="D14" s="20"/>
      <c r="E14" s="20"/>
      <c r="F14" s="20"/>
    </row>
    <row r="15" spans="1:6" ht="4.8" customHeight="1" x14ac:dyDescent="0.3">
      <c r="A15" s="32" t="str">
        <f>IF(C11="","Complete 1B.1.",IF(C11="No","Según la información proporcionada, no se identifica relación con el criterio internacional considerado en este bloque. Resultado referencial.",IF(C12="","Complete 1B.2.",IF(C12="Muy alto / Alto","La organización se relaciona con una jurisdicción clasificada en categoría muy alta/alta del GTI 2026. De aprobarse una reforma que utilice este criterio, podría resultar relevante. Resultado referencial y no vinculante.",IF(C12="Medio","La organización se relaciona con una jurisdicción clasificada como riesgo medio en GTI 2026. El tratamiento de esta categoría debe confirmarse antes de extraer una conclusión regulatoria.",IF(C12="Bajo / Muy bajo / Sin impacto","No se identifica, con la información ingresada, una categoría GTI actualmente señalada como relevante para este bloque. Resultado referencial.","La clasificación requiere verificación."))))))</f>
        <v>Complete 1B.1.</v>
      </c>
      <c r="B15" s="20"/>
      <c r="C15" s="20"/>
      <c r="D15" s="20"/>
      <c r="E15" s="20"/>
      <c r="F15" s="20"/>
    </row>
    <row r="16" spans="1:6" ht="4.8" customHeight="1" x14ac:dyDescent="0.3">
      <c r="A16" s="20"/>
      <c r="B16" s="20"/>
      <c r="C16" s="20"/>
      <c r="D16" s="20"/>
      <c r="E16" s="20"/>
      <c r="F16" s="20"/>
    </row>
    <row r="17" spans="1:6" ht="4.8" customHeight="1" x14ac:dyDescent="0.3">
      <c r="A17" s="20"/>
      <c r="B17" s="20"/>
      <c r="C17" s="20"/>
      <c r="D17" s="20"/>
      <c r="E17" s="20"/>
      <c r="F17" s="20"/>
    </row>
    <row r="18" spans="1:6" ht="4.8" customHeight="1" x14ac:dyDescent="0.3">
      <c r="A18" s="20"/>
      <c r="B18" s="20"/>
      <c r="C18" s="20"/>
      <c r="D18" s="20"/>
      <c r="E18" s="20"/>
      <c r="F18" s="20"/>
    </row>
    <row r="24" spans="1:6" ht="55.05" customHeight="1" x14ac:dyDescent="0.3">
      <c r="A24" s="22" t="s">
        <v>19</v>
      </c>
      <c r="B24" s="20"/>
      <c r="C24" s="20"/>
      <c r="D24" s="20"/>
      <c r="E24" s="20"/>
      <c r="F24" s="20"/>
    </row>
  </sheetData>
  <mergeCells count="6">
    <mergeCell ref="A1:F1"/>
    <mergeCell ref="A24:F24"/>
    <mergeCell ref="A2:F3"/>
    <mergeCell ref="A15:F18"/>
    <mergeCell ref="A5:F8"/>
    <mergeCell ref="A14:F14"/>
  </mergeCells>
  <dataValidations count="2">
    <dataValidation type="list" sqref="C11" xr:uid="{00000000-0002-0000-0300-000000000000}">
      <formula1>"Sí,No"</formula1>
      <formula2>0</formula2>
    </dataValidation>
    <dataValidation type="list" sqref="C12" xr:uid="{00000000-0002-0000-0300-000001000000}">
      <formula1>"Muy alto / Alto,Medio,Bajo / Muy bajo / Sin impacto,Pendiente de verificar"</formula1>
      <formula2>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2065187536243"/>
  </sheetPr>
  <dimension ref="A1:G19"/>
  <sheetViews>
    <sheetView workbookViewId="0">
      <selection activeCell="B17" sqref="B17"/>
    </sheetView>
  </sheetViews>
  <sheetFormatPr baseColWidth="10" defaultColWidth="8.77734375" defaultRowHeight="14.4" x14ac:dyDescent="0.3"/>
  <cols>
    <col min="1" max="1" width="26" customWidth="1"/>
    <col min="2" max="2" width="88" customWidth="1"/>
    <col min="3" max="3" width="34" customWidth="1"/>
    <col min="4" max="4" width="12" customWidth="1"/>
    <col min="5" max="5" width="34" customWidth="1"/>
    <col min="6" max="6" width="48.33203125" customWidth="1"/>
    <col min="7" max="7" width="44" customWidth="1"/>
  </cols>
  <sheetData>
    <row r="1" spans="1:7" ht="12.3" customHeight="1" x14ac:dyDescent="0.3">
      <c r="A1" s="19" t="s">
        <v>107</v>
      </c>
      <c r="B1" s="20"/>
      <c r="C1" s="20"/>
      <c r="D1" s="20"/>
      <c r="E1" s="20"/>
      <c r="F1" s="20"/>
      <c r="G1" s="20"/>
    </row>
    <row r="2" spans="1:7" ht="16.95" customHeight="1" x14ac:dyDescent="0.3">
      <c r="A2" s="24" t="s">
        <v>108</v>
      </c>
      <c r="B2" s="20"/>
      <c r="C2" s="20"/>
      <c r="D2" s="20"/>
      <c r="E2" s="20"/>
      <c r="F2" s="20"/>
      <c r="G2" s="20"/>
    </row>
    <row r="3" spans="1:7" ht="4.8" customHeight="1" x14ac:dyDescent="0.3">
      <c r="A3" s="20"/>
      <c r="B3" s="20"/>
      <c r="C3" s="20"/>
      <c r="D3" s="20"/>
      <c r="E3" s="20"/>
      <c r="F3" s="20"/>
      <c r="G3" s="20"/>
    </row>
    <row r="4" spans="1:7" x14ac:dyDescent="0.3">
      <c r="A4" s="4"/>
      <c r="B4" s="4"/>
      <c r="C4" s="4"/>
      <c r="D4" s="4"/>
      <c r="E4" s="4"/>
      <c r="F4" s="4"/>
    </row>
    <row r="5" spans="1:7" ht="10.8" customHeight="1" x14ac:dyDescent="0.3">
      <c r="A5" s="2" t="s">
        <v>65</v>
      </c>
      <c r="B5" s="2" t="s">
        <v>87</v>
      </c>
      <c r="C5" s="2" t="s">
        <v>88</v>
      </c>
      <c r="D5" s="2" t="s">
        <v>25</v>
      </c>
      <c r="E5" s="2" t="s">
        <v>89</v>
      </c>
      <c r="F5" s="2" t="s">
        <v>90</v>
      </c>
      <c r="G5" s="1"/>
    </row>
    <row r="6" spans="1:7" ht="49.95" customHeight="1" x14ac:dyDescent="0.3">
      <c r="A6" s="6" t="s">
        <v>109</v>
      </c>
      <c r="B6" s="6" t="s">
        <v>110</v>
      </c>
      <c r="C6" s="3"/>
      <c r="D6" s="6" t="str">
        <f>IF(C6="","",IF(C6="No",0,IF(C6="Limitada u ocasional",1,IF(C6="Habitual o relevante",2,""))))</f>
        <v/>
      </c>
      <c r="E6" s="6" t="str">
        <f>IF(D6="","",IF(D6=0,"No identificada",IF(D6=1,"Presente","Relevante")))</f>
        <v/>
      </c>
      <c r="F6" s="6" t="s">
        <v>111</v>
      </c>
      <c r="G6" s="1"/>
    </row>
    <row r="7" spans="1:7" ht="61.8" customHeight="1" x14ac:dyDescent="0.3">
      <c r="A7" s="6" t="s">
        <v>112</v>
      </c>
      <c r="B7" s="6" t="s">
        <v>113</v>
      </c>
      <c r="C7" s="3"/>
      <c r="D7" s="6" t="str">
        <f>IF(C7="","",IF(C7="No",0,IF(C7="Limitada u ocasional",1,IF(C7="Habitual o relevante",2,""))))</f>
        <v/>
      </c>
      <c r="E7" s="6" t="str">
        <f>IF(D7="","",IF(D7=0,"No identificada",IF(D7=1,"Presente","Relevante")))</f>
        <v/>
      </c>
      <c r="F7" s="6" t="s">
        <v>114</v>
      </c>
      <c r="G7" s="1"/>
    </row>
    <row r="8" spans="1:7" ht="34.799999999999997" customHeight="1" x14ac:dyDescent="0.3">
      <c r="A8" s="6" t="s">
        <v>115</v>
      </c>
      <c r="B8" s="6" t="s">
        <v>116</v>
      </c>
      <c r="C8" s="3"/>
      <c r="D8" s="6" t="str">
        <f>IF(C8="","",IF(C8="No",0,IF(C8="Limitada u ocasional",1,IF(C8="Habitual o relevante",2,""))))</f>
        <v/>
      </c>
      <c r="E8" s="6" t="str">
        <f>IF(D8="","",IF(D8=0,"No identificada",IF(D8=1,"Presente","Relevante")))</f>
        <v/>
      </c>
      <c r="F8" s="6" t="s">
        <v>117</v>
      </c>
      <c r="G8" s="1"/>
    </row>
    <row r="9" spans="1:7" ht="106.8" customHeight="1" x14ac:dyDescent="0.3">
      <c r="A9" s="6" t="s">
        <v>118</v>
      </c>
      <c r="B9" s="17" t="s">
        <v>119</v>
      </c>
      <c r="C9" s="3"/>
      <c r="D9" s="6" t="str">
        <f>IF(C9="","",IF(C9="No",0,IF(C9="Limitada u ocasional",1,IF(C9="Habitual o relevante",2,""))))</f>
        <v/>
      </c>
      <c r="E9" s="6" t="str">
        <f>IF(D9="","",IF(D9=0,"No identificada",IF(D9=1,"Presente","Relevante")))</f>
        <v/>
      </c>
      <c r="F9" s="6" t="s">
        <v>120</v>
      </c>
      <c r="G9" s="1"/>
    </row>
    <row r="10" spans="1:7" ht="4.8" customHeight="1" x14ac:dyDescent="0.3">
      <c r="A10" s="4"/>
      <c r="B10" s="4"/>
      <c r="C10" s="4"/>
      <c r="D10" s="4"/>
      <c r="E10" s="4"/>
      <c r="F10" s="4"/>
      <c r="G10" s="1"/>
    </row>
    <row r="11" spans="1:7" ht="12.3" customHeight="1" x14ac:dyDescent="0.3">
      <c r="A11" s="29" t="s">
        <v>121</v>
      </c>
      <c r="B11" s="20"/>
      <c r="C11" s="20"/>
      <c r="D11" s="20"/>
      <c r="E11" s="20"/>
      <c r="F11" s="20"/>
      <c r="G11" s="20"/>
    </row>
    <row r="12" spans="1:7" ht="21.45" customHeight="1" x14ac:dyDescent="0.3">
      <c r="A12" s="4" t="s">
        <v>122</v>
      </c>
      <c r="B12" s="4">
        <f>COUNTIF(D6:D9,2)</f>
        <v>0</v>
      </c>
      <c r="C12" s="4"/>
      <c r="D12" s="4"/>
      <c r="E12" s="4"/>
      <c r="F12" s="4"/>
      <c r="G12" s="1"/>
    </row>
    <row r="13" spans="1:7" ht="25.2" customHeight="1" x14ac:dyDescent="0.3">
      <c r="A13" s="4" t="s">
        <v>123</v>
      </c>
      <c r="B13" s="4">
        <f>COUNTIF(D6:D9,1)</f>
        <v>0</v>
      </c>
      <c r="C13" s="4"/>
      <c r="D13" s="4"/>
      <c r="E13" s="4"/>
      <c r="F13" s="4"/>
      <c r="G13" s="1"/>
    </row>
    <row r="14" spans="1:7" ht="23.55" customHeight="1" x14ac:dyDescent="0.3">
      <c r="A14" s="5" t="s">
        <v>124</v>
      </c>
      <c r="B14" s="5" t="str">
        <f>IF(COUNT(D6:D9)&lt;4,"Autoevaluación incompleta",IF(OR(D7=2,COUNTIF(D6:D9,2)&gt;=2),"SIGNIFICATIVA",IF(OR(COUNTIF(D6:D9,2)=1,COUNTIF(D6:D9,1)&gt;=2),"MODERADA","LIMITADA")))</f>
        <v>Autoevaluación incompleta</v>
      </c>
      <c r="C14" s="4"/>
      <c r="D14" s="4"/>
      <c r="E14" s="4"/>
      <c r="F14" s="4"/>
      <c r="G14" s="1"/>
    </row>
    <row r="19" spans="1:6" ht="55.05" customHeight="1" x14ac:dyDescent="0.3">
      <c r="A19" s="22" t="s">
        <v>19</v>
      </c>
      <c r="B19" s="20"/>
      <c r="C19" s="20"/>
      <c r="D19" s="20"/>
      <c r="E19" s="20"/>
      <c r="F19" s="20"/>
    </row>
  </sheetData>
  <mergeCells count="4">
    <mergeCell ref="A19:F19"/>
    <mergeCell ref="A11:G11"/>
    <mergeCell ref="A1:G1"/>
    <mergeCell ref="A2:G3"/>
  </mergeCells>
  <dataValidations count="1">
    <dataValidation type="list" sqref="C6:C9" xr:uid="{00000000-0002-0000-0400-000000000000}">
      <formula1>"No,Limitada u ocasional,Habitual o relevante"</formula1>
      <formula2>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2065187536243"/>
  </sheetPr>
  <dimension ref="A1:G22"/>
  <sheetViews>
    <sheetView topLeftCell="A10" workbookViewId="0">
      <selection activeCell="B18" sqref="B18"/>
    </sheetView>
  </sheetViews>
  <sheetFormatPr baseColWidth="10" defaultColWidth="8.77734375" defaultRowHeight="14.4" x14ac:dyDescent="0.3"/>
  <cols>
    <col min="1" max="1" width="13.33203125" customWidth="1"/>
    <col min="2" max="2" width="105" customWidth="1"/>
    <col min="3" max="3" width="28" customWidth="1"/>
    <col min="4" max="4" width="24" customWidth="1"/>
    <col min="5" max="5" width="55" customWidth="1"/>
    <col min="6" max="6" width="42" customWidth="1"/>
    <col min="7" max="7" width="33.33203125" customWidth="1"/>
  </cols>
  <sheetData>
    <row r="1" spans="1:7" ht="12.3" customHeight="1" x14ac:dyDescent="0.3">
      <c r="A1" s="19" t="s">
        <v>125</v>
      </c>
      <c r="B1" s="20"/>
      <c r="C1" s="20"/>
      <c r="D1" s="20"/>
      <c r="E1" s="20"/>
      <c r="F1" s="20"/>
      <c r="G1" s="20"/>
    </row>
    <row r="2" spans="1:7" ht="49.95" customHeight="1" x14ac:dyDescent="0.3">
      <c r="A2" s="24" t="s">
        <v>126</v>
      </c>
      <c r="B2" s="20"/>
      <c r="C2" s="20"/>
      <c r="D2" s="20"/>
      <c r="E2" s="20"/>
      <c r="F2" s="20"/>
      <c r="G2" s="20"/>
    </row>
    <row r="3" spans="1:7" ht="4.8" customHeight="1" x14ac:dyDescent="0.3">
      <c r="A3" s="20"/>
      <c r="B3" s="20"/>
      <c r="C3" s="20"/>
      <c r="D3" s="20"/>
      <c r="E3" s="20"/>
      <c r="F3" s="20"/>
      <c r="G3" s="20"/>
    </row>
    <row r="4" spans="1:7" x14ac:dyDescent="0.3">
      <c r="A4" s="4"/>
      <c r="B4" s="4"/>
      <c r="C4" s="4"/>
      <c r="D4" s="4"/>
      <c r="E4" s="4"/>
      <c r="F4" s="4"/>
      <c r="G4" s="4"/>
    </row>
    <row r="5" spans="1:7" ht="10.8" customHeight="1" x14ac:dyDescent="0.3">
      <c r="A5" s="2" t="s">
        <v>22</v>
      </c>
      <c r="B5" s="2" t="s">
        <v>127</v>
      </c>
      <c r="C5" s="2" t="s">
        <v>88</v>
      </c>
      <c r="D5" s="2" t="s">
        <v>74</v>
      </c>
      <c r="E5" s="2" t="s">
        <v>128</v>
      </c>
      <c r="F5" s="2" t="s">
        <v>129</v>
      </c>
      <c r="G5" s="2" t="s">
        <v>68</v>
      </c>
    </row>
    <row r="6" spans="1:7" ht="44.55" customHeight="1" x14ac:dyDescent="0.3">
      <c r="A6" s="6" t="s">
        <v>130</v>
      </c>
      <c r="B6" s="6" t="s">
        <v>131</v>
      </c>
      <c r="C6" s="3"/>
      <c r="D6" s="6" t="str">
        <f>IF(C6="","Pendiente",IF(OR(C6="Sí",C6="Parcialmente",C6="No"),C6,"Pendiente"))</f>
        <v>Pendiente</v>
      </c>
      <c r="E6" s="6" t="str">
        <f>IF(D6="Parcialmente","Fortalezca la aplicación consistente de los controles de autorización y supervisión, procurando que las decisiones relevantes no dependan de una sola persona.",IF(D6="No","Establezca controles básicos y proporcionales para autorizar y supervisar el uso de fondos y recursos.",""))</f>
        <v/>
      </c>
      <c r="F6" s="6" t="s">
        <v>132</v>
      </c>
      <c r="G6" s="6" t="s">
        <v>133</v>
      </c>
    </row>
    <row r="7" spans="1:7" ht="40.200000000000003" customHeight="1" x14ac:dyDescent="0.3">
      <c r="A7" s="6" t="s">
        <v>134</v>
      </c>
      <c r="B7" s="17" t="s">
        <v>135</v>
      </c>
      <c r="C7" s="3"/>
      <c r="D7" s="6" t="str">
        <f>IF(C7="","Pendiente",IF(OR(C7="Sí",C7="Parcialmente",C7="No"),C7,"Pendiente"))</f>
        <v>Pendiente</v>
      </c>
      <c r="E7" s="6" t="s">
        <v>136</v>
      </c>
      <c r="F7" s="6" t="s">
        <v>132</v>
      </c>
      <c r="G7" s="6" t="s">
        <v>133</v>
      </c>
    </row>
    <row r="8" spans="1:7" ht="32.549999999999997" customHeight="1" x14ac:dyDescent="0.3">
      <c r="A8" s="6" t="s">
        <v>137</v>
      </c>
      <c r="B8" s="6" t="s">
        <v>138</v>
      </c>
      <c r="C8" s="3"/>
      <c r="D8" s="6" t="str">
        <f>IF(EXPOSICION!C8="","Pendiente",IF(EXPOSICION!D8=0,"No aplica",IF(C8="","Pendiente",IF(OR(C8="Sí",C8="Parcialmente",C8="No"),C8,"Pendiente"))))</f>
        <v>Pendiente</v>
      </c>
      <c r="E8" s="6" t="str">
        <f>IF(D8="Parcialmente","Aplique de manera más consistente el mecanismo para conocer a sus socios antes de entregarles recursos.",IF(D8="No","Establezca un mecanismo sencillo para conocer a las organizaciones o socios antes de entregarles fondos, bienes o recursos.",""))</f>
        <v/>
      </c>
      <c r="F8" s="6" t="s">
        <v>47</v>
      </c>
      <c r="G8" s="6" t="s">
        <v>139</v>
      </c>
    </row>
    <row r="9" spans="1:7" ht="52.05" customHeight="1" x14ac:dyDescent="0.3">
      <c r="A9" s="6" t="s">
        <v>140</v>
      </c>
      <c r="B9" s="17" t="s">
        <v>141</v>
      </c>
      <c r="C9" s="3"/>
      <c r="D9" s="6" t="str">
        <f>IF(C9="","Pendiente",IF(OR(C9="Sí",C9="Parcialmente",C9="No"),C9,"Pendiente"))</f>
        <v>Pendiente</v>
      </c>
      <c r="E9" s="6" t="str">
        <f>IF(D9="Parcialmente","Procure realizar la consulta de las designaciones y alertas del CSNU de manera consistente respecto de las personas y organizaciones relevantes.",IF(D9="No","Incorpore una consulta básica de las designaciones y alertas del CSNU difundidas por la UIF respecto de las personas y organizaciones relevantes.",""))</f>
        <v/>
      </c>
      <c r="F9" s="6" t="s">
        <v>41</v>
      </c>
      <c r="G9" s="17" t="s">
        <v>142</v>
      </c>
    </row>
    <row r="10" spans="1:7" ht="78.45" customHeight="1" x14ac:dyDescent="0.3">
      <c r="A10" s="6" t="s">
        <v>54</v>
      </c>
      <c r="B10" s="6" t="s">
        <v>143</v>
      </c>
      <c r="C10" s="3"/>
      <c r="D10" s="6" t="str">
        <f>IF(C10="","Pendiente",IF(OR(C10="Sí",C10="Parcialmente",C10="No"),C10,"Pendiente"))</f>
        <v>Pendiente</v>
      </c>
      <c r="E10" s="6" t="str">
        <f>IF(D10="Parcialmente","Mejore la consistencia de los registros necesarios para relacionar, de manera razonable, los fondos recibidos con su destino final.",IF(D10="No","Establezca un mecanismo sencillo que le permita relacionar, de manera razonable, cada ingreso de fondos con su destino final — por ejemplo, asignando cada donación o aporte a un proyecto específico y conservando evidencia de en qué se utilizó.",""))</f>
        <v/>
      </c>
      <c r="F10" s="6" t="s">
        <v>52</v>
      </c>
      <c r="G10" s="6"/>
    </row>
    <row r="11" spans="1:7" ht="39.75" customHeight="1" x14ac:dyDescent="0.3">
      <c r="A11" s="6" t="s">
        <v>144</v>
      </c>
      <c r="B11" s="17" t="s">
        <v>145</v>
      </c>
      <c r="C11" s="3"/>
      <c r="D11" s="6" t="str">
        <f>IF(C11="","Pendiente",IF(OR(C11="Sí",C11="Parcialmente",C11="No"),C11,"Pendiente"))</f>
        <v>Pendiente</v>
      </c>
      <c r="E11" s="6" t="str">
        <f>IF(D11="Parcialmente","Fortalezca la consistencia del seguimiento y adecúe su intensidad a las características de sus proyectos.",IF(D11="No","Establezca algún mecanismo sencillo para comprobar que los fondos o recursos se utilizan para el propósito previsto.",""))</f>
        <v/>
      </c>
      <c r="F11" s="6" t="s">
        <v>146</v>
      </c>
      <c r="G11" s="6"/>
    </row>
    <row r="12" spans="1:7" ht="19.8" customHeight="1" x14ac:dyDescent="0.3">
      <c r="A12" s="4"/>
      <c r="B12" s="4"/>
      <c r="C12" s="4"/>
      <c r="D12" s="4"/>
      <c r="E12" s="4"/>
      <c r="F12" s="4"/>
      <c r="G12" s="4"/>
    </row>
    <row r="13" spans="1:7" ht="21.3" customHeight="1" x14ac:dyDescent="0.3">
      <c r="A13" s="29" t="s">
        <v>147</v>
      </c>
      <c r="B13" s="20"/>
      <c r="C13" s="20"/>
      <c r="D13" s="20"/>
      <c r="E13" s="20"/>
      <c r="F13" s="20"/>
      <c r="G13" s="20"/>
    </row>
    <row r="14" spans="1:7" ht="25.95" customHeight="1" x14ac:dyDescent="0.3">
      <c r="A14" s="4" t="s">
        <v>148</v>
      </c>
      <c r="B14" s="4">
        <f>COUNTIF(D6:D11,"Sí")</f>
        <v>0</v>
      </c>
      <c r="C14" s="4"/>
      <c r="D14" s="4"/>
      <c r="E14" s="4"/>
      <c r="F14" s="4"/>
      <c r="G14" s="4"/>
    </row>
    <row r="15" spans="1:7" ht="31.8" customHeight="1" x14ac:dyDescent="0.3">
      <c r="A15" s="4" t="s">
        <v>149</v>
      </c>
      <c r="B15" s="4">
        <f>COUNTIF(D6:D11,"Parcialmente")</f>
        <v>0</v>
      </c>
      <c r="C15" s="4"/>
      <c r="D15" s="4"/>
      <c r="E15" s="4"/>
      <c r="F15" s="4"/>
      <c r="G15" s="4"/>
    </row>
    <row r="16" spans="1:7" ht="33.299999999999997" customHeight="1" x14ac:dyDescent="0.3">
      <c r="A16" s="4" t="s">
        <v>150</v>
      </c>
      <c r="B16" s="4">
        <f>COUNTIF(D6:D11,"No")</f>
        <v>0</v>
      </c>
      <c r="C16" s="4"/>
      <c r="D16" s="4"/>
      <c r="E16" s="4"/>
      <c r="F16" s="4"/>
      <c r="G16" s="4"/>
    </row>
    <row r="22" spans="1:6" ht="55.05" customHeight="1" x14ac:dyDescent="0.3">
      <c r="A22" s="22" t="s">
        <v>19</v>
      </c>
      <c r="B22" s="20"/>
      <c r="C22" s="20"/>
      <c r="D22" s="20"/>
      <c r="E22" s="20"/>
      <c r="F22" s="20"/>
    </row>
  </sheetData>
  <mergeCells count="4">
    <mergeCell ref="A13:G13"/>
    <mergeCell ref="A22:F22"/>
    <mergeCell ref="A1:G1"/>
    <mergeCell ref="A2:G3"/>
  </mergeCells>
  <dataValidations count="1">
    <dataValidation type="list" sqref="C6:C11" xr:uid="{00000000-0002-0000-0500-000000000000}">
      <formula1>"Sí,Parcialmente,No"</formula1>
      <formula2>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79992065187536243"/>
  </sheetPr>
  <dimension ref="A1:F29"/>
  <sheetViews>
    <sheetView tabSelected="1" workbookViewId="0">
      <selection activeCell="B26" sqref="B26"/>
    </sheetView>
  </sheetViews>
  <sheetFormatPr baseColWidth="10" defaultColWidth="8.77734375" defaultRowHeight="14.4" x14ac:dyDescent="0.3"/>
  <cols>
    <col min="1" max="1" width="42" customWidth="1"/>
    <col min="2" max="2" width="105" customWidth="1"/>
    <col min="3" max="6" width="18" customWidth="1"/>
  </cols>
  <sheetData>
    <row r="1" spans="1:6" ht="12.3" customHeight="1" x14ac:dyDescent="0.3">
      <c r="A1" s="19" t="s">
        <v>151</v>
      </c>
      <c r="B1" s="20"/>
      <c r="C1" s="20"/>
      <c r="D1" s="20"/>
      <c r="E1" s="20"/>
      <c r="F1" s="20"/>
    </row>
    <row r="2" spans="1:6" ht="16.2" customHeight="1" x14ac:dyDescent="0.3">
      <c r="A2" s="24" t="s">
        <v>152</v>
      </c>
      <c r="B2" s="20"/>
      <c r="C2" s="20"/>
      <c r="D2" s="20"/>
      <c r="E2" s="20"/>
      <c r="F2" s="20"/>
    </row>
    <row r="3" spans="1:6" ht="4.8" customHeight="1" x14ac:dyDescent="0.3">
      <c r="A3" s="20"/>
      <c r="B3" s="20"/>
      <c r="C3" s="20"/>
      <c r="D3" s="20"/>
      <c r="E3" s="20"/>
      <c r="F3" s="20"/>
    </row>
    <row r="4" spans="1:6" x14ac:dyDescent="0.3">
      <c r="A4" s="4"/>
      <c r="B4" s="4"/>
    </row>
    <row r="5" spans="1:6" ht="12.3" customHeight="1" x14ac:dyDescent="0.3">
      <c r="A5" s="7" t="s">
        <v>23</v>
      </c>
      <c r="B5" s="7" t="s">
        <v>57</v>
      </c>
      <c r="C5" s="1"/>
      <c r="D5" s="1"/>
      <c r="E5" s="1"/>
      <c r="F5" s="1"/>
    </row>
    <row r="6" spans="1:6" ht="38.549999999999997" customHeight="1" x14ac:dyDescent="0.3">
      <c r="A6" s="6" t="s">
        <v>6</v>
      </c>
      <c r="B6" s="6" t="str">
        <f>'1A_ALCANCE_R8'!A11</f>
        <v>Complete las tres preguntas.</v>
      </c>
      <c r="C6" s="1"/>
      <c r="D6" s="1"/>
      <c r="E6" s="1"/>
      <c r="F6" s="1"/>
    </row>
    <row r="7" spans="1:6" ht="16.95" customHeight="1" x14ac:dyDescent="0.3">
      <c r="A7" s="6" t="s">
        <v>153</v>
      </c>
      <c r="B7" s="6" t="str">
        <f>'1B_ART15BIS_GTI'!A15</f>
        <v>Complete 1B.1.</v>
      </c>
      <c r="C7" s="1"/>
      <c r="D7" s="1"/>
      <c r="E7" s="1"/>
      <c r="F7" s="1"/>
    </row>
    <row r="8" spans="1:6" ht="16.95" customHeight="1" x14ac:dyDescent="0.3">
      <c r="A8" s="6" t="s">
        <v>124</v>
      </c>
      <c r="B8" s="6" t="str">
        <f>EXPOSICION!B14</f>
        <v>Autoevaluación incompleta</v>
      </c>
      <c r="C8" s="1"/>
      <c r="D8" s="1"/>
      <c r="E8" s="1"/>
      <c r="F8" s="1"/>
    </row>
    <row r="9" spans="1:6" ht="16.95" customHeight="1" x14ac:dyDescent="0.3">
      <c r="A9" s="6" t="s">
        <v>154</v>
      </c>
      <c r="B9" s="6">
        <f>MIS_MEDIDAS!B14</f>
        <v>0</v>
      </c>
      <c r="C9" s="1"/>
      <c r="D9" s="1"/>
      <c r="E9" s="1"/>
      <c r="F9" s="1"/>
    </row>
    <row r="10" spans="1:6" ht="16.95" customHeight="1" x14ac:dyDescent="0.3">
      <c r="A10" s="6" t="s">
        <v>155</v>
      </c>
      <c r="B10" s="6">
        <f>MIS_MEDIDAS!B15</f>
        <v>0</v>
      </c>
      <c r="C10" s="1"/>
      <c r="D10" s="1"/>
      <c r="E10" s="1"/>
      <c r="F10" s="1"/>
    </row>
    <row r="11" spans="1:6" ht="16.95" customHeight="1" x14ac:dyDescent="0.3">
      <c r="A11" s="6" t="s">
        <v>156</v>
      </c>
      <c r="B11" s="6">
        <f>MIS_MEDIDAS!B16</f>
        <v>0</v>
      </c>
      <c r="C11" s="1"/>
      <c r="D11" s="1"/>
      <c r="E11" s="1"/>
      <c r="F11" s="1"/>
    </row>
    <row r="12" spans="1:6" ht="16.95" customHeight="1" x14ac:dyDescent="0.3">
      <c r="A12" s="6"/>
      <c r="B12" s="6"/>
      <c r="C12" s="1"/>
      <c r="D12" s="1"/>
      <c r="E12" s="1"/>
      <c r="F12" s="1"/>
    </row>
    <row r="13" spans="1:6" ht="16.95" customHeight="1" x14ac:dyDescent="0.3">
      <c r="A13" s="21" t="s">
        <v>157</v>
      </c>
      <c r="B13" s="20"/>
      <c r="C13" s="20"/>
      <c r="D13" s="20"/>
      <c r="E13" s="20"/>
      <c r="F13" s="20"/>
    </row>
    <row r="14" spans="1:6" ht="16.95" customHeight="1" x14ac:dyDescent="0.3">
      <c r="A14" s="25" t="str">
        <f>CONFIG!H10</f>
        <v>Complete primero el bloque de alcance funcional (1A).</v>
      </c>
      <c r="B14" s="20"/>
      <c r="C14" s="20"/>
      <c r="D14" s="20"/>
      <c r="E14" s="20"/>
      <c r="F14" s="20"/>
    </row>
    <row r="15" spans="1:6" ht="16.95" customHeight="1" x14ac:dyDescent="0.3">
      <c r="A15" s="20"/>
      <c r="B15" s="20"/>
      <c r="C15" s="20"/>
      <c r="D15" s="20"/>
      <c r="E15" s="20"/>
      <c r="F15" s="20"/>
    </row>
    <row r="16" spans="1:6" ht="16.95" customHeight="1" x14ac:dyDescent="0.3">
      <c r="A16" s="20"/>
      <c r="B16" s="20"/>
      <c r="C16" s="20"/>
      <c r="D16" s="20"/>
      <c r="E16" s="20"/>
      <c r="F16" s="20"/>
    </row>
    <row r="17" spans="1:6" ht="16.95" customHeight="1" x14ac:dyDescent="0.3">
      <c r="A17" s="20"/>
      <c r="B17" s="20"/>
      <c r="C17" s="20"/>
      <c r="D17" s="20"/>
      <c r="E17" s="20"/>
      <c r="F17" s="20"/>
    </row>
    <row r="18" spans="1:6" ht="16.95" customHeight="1" x14ac:dyDescent="0.3">
      <c r="A18" s="20"/>
      <c r="B18" s="20"/>
      <c r="C18" s="20"/>
      <c r="D18" s="20"/>
      <c r="E18" s="20"/>
      <c r="F18" s="20"/>
    </row>
    <row r="19" spans="1:6" ht="16.95" customHeight="1" x14ac:dyDescent="0.3">
      <c r="A19" s="6"/>
      <c r="B19" s="6"/>
      <c r="C19" s="1"/>
      <c r="D19" s="1"/>
      <c r="E19" s="1"/>
      <c r="F19" s="1"/>
    </row>
    <row r="20" spans="1:6" ht="16.95" customHeight="1" x14ac:dyDescent="0.3">
      <c r="A20" s="21" t="s">
        <v>158</v>
      </c>
      <c r="B20" s="20"/>
      <c r="C20" s="20"/>
      <c r="D20" s="20"/>
      <c r="E20" s="20"/>
      <c r="F20" s="20"/>
    </row>
    <row r="21" spans="1:6" ht="16.95" customHeight="1" x14ac:dyDescent="0.3">
      <c r="A21" s="23" t="s">
        <v>159</v>
      </c>
      <c r="B21" s="20"/>
      <c r="C21" s="20"/>
      <c r="D21" s="20"/>
      <c r="E21" s="20"/>
      <c r="F21" s="20"/>
    </row>
    <row r="22" spans="1:6" ht="4.8" customHeight="1" x14ac:dyDescent="0.3">
      <c r="A22" s="20"/>
      <c r="B22" s="20"/>
      <c r="C22" s="20"/>
      <c r="D22" s="20"/>
      <c r="E22" s="20"/>
      <c r="F22" s="20"/>
    </row>
    <row r="23" spans="1:6" ht="4.8" customHeight="1" x14ac:dyDescent="0.3">
      <c r="A23" s="20"/>
      <c r="B23" s="20"/>
      <c r="C23" s="20"/>
      <c r="D23" s="20"/>
      <c r="E23" s="20"/>
      <c r="F23" s="20"/>
    </row>
    <row r="24" spans="1:6" ht="4.8" customHeight="1" x14ac:dyDescent="0.3">
      <c r="A24" s="20"/>
      <c r="B24" s="20"/>
      <c r="C24" s="20"/>
      <c r="D24" s="20"/>
      <c r="E24" s="20"/>
      <c r="F24" s="20"/>
    </row>
    <row r="29" spans="1:6" ht="55.05" customHeight="1" x14ac:dyDescent="0.3">
      <c r="A29" s="22" t="s">
        <v>19</v>
      </c>
      <c r="B29" s="20"/>
      <c r="C29" s="20"/>
      <c r="D29" s="20"/>
      <c r="E29" s="20"/>
      <c r="F29" s="20"/>
    </row>
  </sheetData>
  <mergeCells count="7">
    <mergeCell ref="A1:F1"/>
    <mergeCell ref="A20:F20"/>
    <mergeCell ref="A29:F29"/>
    <mergeCell ref="A21:F24"/>
    <mergeCell ref="A2:F3"/>
    <mergeCell ref="A14:F18"/>
    <mergeCell ref="A13:F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79992065187536243"/>
  </sheetPr>
  <dimension ref="A1:F39"/>
  <sheetViews>
    <sheetView topLeftCell="A22" workbookViewId="0">
      <selection activeCell="B36" sqref="B36"/>
    </sheetView>
  </sheetViews>
  <sheetFormatPr baseColWidth="10" defaultColWidth="8.77734375" defaultRowHeight="14.4" x14ac:dyDescent="0.3"/>
  <cols>
    <col min="1" max="1" width="42" customWidth="1"/>
    <col min="2" max="2" width="112" customWidth="1"/>
    <col min="3" max="6" width="16" customWidth="1"/>
  </cols>
  <sheetData>
    <row r="1" spans="1:6" ht="12.3" customHeight="1" x14ac:dyDescent="0.3">
      <c r="A1" s="19" t="s">
        <v>160</v>
      </c>
      <c r="B1" s="20"/>
      <c r="C1" s="20"/>
      <c r="D1" s="20"/>
      <c r="E1" s="20"/>
      <c r="F1" s="20"/>
    </row>
    <row r="2" spans="1:6" ht="16.95" customHeight="1" x14ac:dyDescent="0.3">
      <c r="A2" s="24" t="s">
        <v>161</v>
      </c>
      <c r="B2" s="20"/>
      <c r="C2" s="20"/>
      <c r="D2" s="20"/>
      <c r="E2" s="20"/>
      <c r="F2" s="20"/>
    </row>
    <row r="3" spans="1:6" ht="4.8" customHeight="1" x14ac:dyDescent="0.3">
      <c r="A3" s="20"/>
      <c r="B3" s="20"/>
      <c r="C3" s="20"/>
      <c r="D3" s="20"/>
      <c r="E3" s="20"/>
      <c r="F3" s="20"/>
    </row>
    <row r="4" spans="1:6" x14ac:dyDescent="0.3">
      <c r="A4" s="4"/>
      <c r="B4" s="4"/>
    </row>
    <row r="5" spans="1:6" ht="18" customHeight="1" x14ac:dyDescent="0.3">
      <c r="A5" s="33" t="s">
        <v>162</v>
      </c>
      <c r="B5" s="20"/>
      <c r="C5" s="20"/>
      <c r="D5" s="20"/>
      <c r="E5" s="20"/>
      <c r="F5" s="20"/>
    </row>
    <row r="6" spans="1:6" ht="18" customHeight="1" x14ac:dyDescent="0.3">
      <c r="A6" s="20"/>
      <c r="B6" s="20"/>
      <c r="C6" s="20"/>
      <c r="D6" s="20"/>
      <c r="E6" s="20"/>
      <c r="F6" s="20"/>
    </row>
    <row r="7" spans="1:6" ht="12.45" customHeight="1" x14ac:dyDescent="0.3">
      <c r="A7" s="20"/>
      <c r="B7" s="20"/>
      <c r="C7" s="20"/>
      <c r="D7" s="20"/>
      <c r="E7" s="20"/>
      <c r="F7" s="20"/>
    </row>
    <row r="8" spans="1:6" ht="17.7" hidden="1" customHeight="1" x14ac:dyDescent="0.3">
      <c r="A8" s="20"/>
      <c r="B8" s="20"/>
      <c r="C8" s="20"/>
      <c r="D8" s="20"/>
      <c r="E8" s="20"/>
      <c r="F8" s="20"/>
    </row>
    <row r="9" spans="1:6" ht="18" customHeight="1" x14ac:dyDescent="0.3">
      <c r="A9" s="34" t="str">
        <f>IF(COUNTA('1A_ALCANCE_R8'!C6:C8)&lt;3,"Complete primero el bloque de alcance funcional (1A).",IF(OR('1A_ALCANCE_R8'!D6="Fuera del alcance funcional R.8",'1A_ALCANCE_R8'!D7="Fuera del alcance funcional R.8",'1A_ALCANCE_R8'!D8="Fuera del alcance funcional R.8"),"La organización puede revisar estas prácticas como referencia de gestión, pero este plan no implica la aplicación de medidas de la R.8.",IF('1A_ALCANCE_R8'!D8="Requiere revisión","El alcance funcional requiere revisión adicional. Este plan es orientativo y queda sujeto a confirmar el alcance de la R.8.",IF(OR(EXPOSICION!B14="Autoevaluación incompleta",COUNTIF(MIS_MEDIDAS!D6:D11,"Pendiente")&gt;0),"Complete primero los bloques de exposición y medidas para generar un plan de acción.","Plan de acción generado a partir de la autoevaluación completa."))))</f>
        <v>Complete primero el bloque de alcance funcional (1A).</v>
      </c>
      <c r="B9" s="20"/>
      <c r="C9" s="20"/>
      <c r="D9" s="20"/>
      <c r="E9" s="20"/>
      <c r="F9" s="20"/>
    </row>
    <row r="10" spans="1:6" ht="18" customHeight="1" x14ac:dyDescent="0.3">
      <c r="A10" s="21" t="s">
        <v>163</v>
      </c>
      <c r="B10" s="20"/>
      <c r="C10" s="20"/>
      <c r="D10" s="20"/>
      <c r="E10" s="20"/>
      <c r="F10" s="20"/>
    </row>
    <row r="11" spans="1:6" ht="18" customHeight="1" x14ac:dyDescent="0.3">
      <c r="A11" s="7" t="s">
        <v>164</v>
      </c>
      <c r="B11" s="7" t="s">
        <v>165</v>
      </c>
      <c r="C11" s="1"/>
      <c r="D11" s="1"/>
      <c r="E11" s="1"/>
      <c r="F11" s="1"/>
    </row>
    <row r="12" spans="1:6" ht="18" customHeight="1" x14ac:dyDescent="0.3">
      <c r="A12" s="6" t="str">
        <f>IF(B12&lt;&gt;"","M4","")</f>
        <v/>
      </c>
      <c r="B12" s="6" t="str">
        <f>IF(AND(AND('1A_ALCANCE_R8'!D6="Continúa",'1A_ALCANCE_R8'!D7="Continúa",'1A_ALCANCE_R8'!D8="Puede continuar",EXPOSICION!B14&lt;&gt;"Autoevaluación incompleta",COUNTIF(MIS_MEDIDAS!D6:D11,"Pendiente")=0),EXPOSICION!D7&gt;0,MIS_MEDIDAS!D9="No"),MIS_MEDIDAS!E9,"")</f>
        <v/>
      </c>
      <c r="C12" s="1"/>
      <c r="D12" s="1"/>
      <c r="E12" s="1"/>
      <c r="F12" s="1"/>
    </row>
    <row r="13" spans="1:6" ht="18" customHeight="1" x14ac:dyDescent="0.3">
      <c r="A13" s="6" t="str">
        <f>IF(B13&lt;&gt;"","M6","")</f>
        <v/>
      </c>
      <c r="B13" s="6" t="str">
        <f>IF(AND(AND('1A_ALCANCE_R8'!D6="Continúa",'1A_ALCANCE_R8'!D7="Continúa",'1A_ALCANCE_R8'!D8="Puede continuar",EXPOSICION!B14&lt;&gt;"Autoevaluación incompleta",COUNTIF(MIS_MEDIDAS!D6:D11,"Pendiente")=0),OR(EXPOSICION!D7&gt;0,EXPOSICION!D8&gt;0),MIS_MEDIDAS!D11="No"),MIS_MEDIDAS!E11,"")</f>
        <v/>
      </c>
      <c r="C13" s="1"/>
      <c r="D13" s="1"/>
      <c r="E13" s="1"/>
      <c r="F13" s="1"/>
    </row>
    <row r="14" spans="1:6" ht="18" customHeight="1" x14ac:dyDescent="0.3">
      <c r="A14" s="6" t="str">
        <f>IF(B14&lt;&gt;"","M3","")</f>
        <v/>
      </c>
      <c r="B14" s="6" t="str">
        <f>IF(AND(AND('1A_ALCANCE_R8'!D6="Continúa",'1A_ALCANCE_R8'!D7="Continúa",'1A_ALCANCE_R8'!D8="Puede continuar",EXPOSICION!B14&lt;&gt;"Autoevaluación incompleta",COUNTIF(MIS_MEDIDAS!D6:D11,"Pendiente")=0),EXPOSICION!D8&gt;0,MIS_MEDIDAS!D8="No"),MIS_MEDIDAS!E8,"")</f>
        <v/>
      </c>
      <c r="C14" s="1"/>
      <c r="D14" s="1"/>
      <c r="E14" s="1"/>
      <c r="F14" s="1"/>
    </row>
    <row r="15" spans="1:6" ht="34.049999999999997" customHeight="1" x14ac:dyDescent="0.3">
      <c r="A15" s="6" t="str">
        <f>IF(B15&lt;&gt;"","M5","")</f>
        <v/>
      </c>
      <c r="B15" s="6" t="str">
        <f>IF(AND(AND('1A_ALCANCE_R8'!D6="Continúa",'1A_ALCANCE_R8'!D7="Continúa",'1A_ALCANCE_R8'!D8="Puede continuar",EXPOSICION!B14&lt;&gt;"Autoevaluación incompleta",COUNTIF(MIS_MEDIDAS!D6:D11,"Pendiente")=0),EXPOSICION!D9&gt;0,MIS_MEDIDAS!D10="No"),MIS_MEDIDAS!E10,"")</f>
        <v/>
      </c>
      <c r="C15" s="1"/>
      <c r="D15" s="1"/>
      <c r="E15" s="1"/>
      <c r="F15" s="1"/>
    </row>
    <row r="16" spans="1:6" ht="18" customHeight="1" x14ac:dyDescent="0.3">
      <c r="A16" s="6"/>
      <c r="B16" s="6"/>
      <c r="C16" s="1"/>
      <c r="D16" s="1"/>
      <c r="E16" s="1"/>
      <c r="F16" s="1"/>
    </row>
    <row r="17" spans="1:6" ht="18" customHeight="1" x14ac:dyDescent="0.3">
      <c r="A17" s="6"/>
      <c r="B17" s="6"/>
      <c r="C17" s="1"/>
      <c r="D17" s="1"/>
      <c r="E17" s="1"/>
      <c r="F17" s="1"/>
    </row>
    <row r="18" spans="1:6" ht="18" customHeight="1" x14ac:dyDescent="0.3">
      <c r="A18" s="21" t="s">
        <v>166</v>
      </c>
      <c r="B18" s="20"/>
      <c r="C18" s="20"/>
      <c r="D18" s="20"/>
      <c r="E18" s="20"/>
      <c r="F18" s="20"/>
    </row>
    <row r="19" spans="1:6" ht="18" customHeight="1" x14ac:dyDescent="0.3">
      <c r="A19" s="7" t="s">
        <v>164</v>
      </c>
      <c r="B19" s="7" t="s">
        <v>165</v>
      </c>
      <c r="C19" s="1"/>
      <c r="D19" s="1"/>
      <c r="E19" s="1"/>
      <c r="F19" s="1"/>
    </row>
    <row r="20" spans="1:6" ht="18" customHeight="1" x14ac:dyDescent="0.3">
      <c r="A20" s="6" t="str">
        <f>IF(B20&lt;&gt;"","M1","")</f>
        <v/>
      </c>
      <c r="B20" s="6" t="str">
        <f>IF(OR(MIS_MEDIDAS!D6="Parcialmente",AND(MIS_MEDIDAS!D6="No",NOT(FALSE()))),MIS_MEDIDAS!E6,"")</f>
        <v/>
      </c>
      <c r="C20" s="1"/>
      <c r="D20" s="1"/>
      <c r="E20" s="1"/>
      <c r="F20" s="1"/>
    </row>
    <row r="21" spans="1:6" ht="31.8" customHeight="1" x14ac:dyDescent="0.3">
      <c r="A21" s="6" t="str">
        <f>IF(B21&lt;&gt;"","M2","")</f>
        <v/>
      </c>
      <c r="B21" s="6" t="str">
        <f>IF(OR(MIS_MEDIDAS!D7="Parcialmente",AND(MIS_MEDIDAS!D7="No",NOT(FALSE()))),MIS_MEDIDAS!E7,"")</f>
        <v/>
      </c>
      <c r="C21" s="1"/>
      <c r="D21" s="1"/>
      <c r="E21" s="1"/>
      <c r="F21" s="1"/>
    </row>
    <row r="22" spans="1:6" ht="21.45" customHeight="1" x14ac:dyDescent="0.3">
      <c r="A22" s="6" t="str">
        <f>IF(B22&lt;&gt;"","M3","")</f>
        <v/>
      </c>
      <c r="B22" s="6" t="str">
        <f>IF(OR(MIS_MEDIDAS!D8="Parcialmente",AND(MIS_MEDIDAS!D8="No",NOT(AND(EXPOSICION!D8&gt;0,MIS_MEDIDAS!D8="No")))),MIS_MEDIDAS!E8,"")</f>
        <v/>
      </c>
      <c r="C22" s="1"/>
      <c r="D22" s="1"/>
      <c r="E22" s="1"/>
      <c r="F22" s="1"/>
    </row>
    <row r="23" spans="1:6" ht="25.2" customHeight="1" x14ac:dyDescent="0.3">
      <c r="A23" s="6" t="str">
        <f>IF(B23&lt;&gt;"","M4","")</f>
        <v/>
      </c>
      <c r="B23" s="6" t="str">
        <f>IF(OR(MIS_MEDIDAS!D9="Parcialmente",AND(MIS_MEDIDAS!D9="No",NOT(AND(EXPOSICION!D7&gt;0,MIS_MEDIDAS!D9="No")))),MIS_MEDIDAS!E9,"")</f>
        <v/>
      </c>
      <c r="C23" s="1"/>
      <c r="D23" s="1"/>
      <c r="E23" s="1"/>
      <c r="F23" s="1"/>
    </row>
    <row r="24" spans="1:6" ht="18" customHeight="1" x14ac:dyDescent="0.3">
      <c r="A24" s="6" t="str">
        <f>IF(B24&lt;&gt;"","M5","")</f>
        <v/>
      </c>
      <c r="B24" s="6" t="str">
        <f>IF(OR(MIS_MEDIDAS!D10="Parcialmente",AND(MIS_MEDIDAS!D10="No",NOT(AND(EXPOSICION!D9&gt;0,MIS_MEDIDAS!D10="No")))),MIS_MEDIDAS!E10,"")</f>
        <v/>
      </c>
      <c r="C24" s="1"/>
      <c r="D24" s="1"/>
      <c r="E24" s="1"/>
      <c r="F24" s="1"/>
    </row>
    <row r="25" spans="1:6" ht="18" customHeight="1" x14ac:dyDescent="0.3">
      <c r="A25" s="6" t="str">
        <f>IF(B25&lt;&gt;"","M6","")</f>
        <v/>
      </c>
      <c r="B25" s="6" t="str">
        <f>IF(OR(MIS_MEDIDAS!D11="Parcialmente",AND(MIS_MEDIDAS!D11="No",NOT(AND(OR(EXPOSICION!D7&gt;0,EXPOSICION!D8&gt;0),MIS_MEDIDAS!D11="No")))),MIS_MEDIDAS!E11,"")</f>
        <v/>
      </c>
      <c r="C25" s="1"/>
      <c r="D25" s="1"/>
      <c r="E25" s="1"/>
      <c r="F25" s="1"/>
    </row>
    <row r="26" spans="1:6" ht="18" customHeight="1" x14ac:dyDescent="0.3">
      <c r="A26" s="6"/>
      <c r="B26" s="6"/>
      <c r="C26" s="1"/>
      <c r="D26" s="1"/>
      <c r="E26" s="1"/>
      <c r="F26" s="1"/>
    </row>
    <row r="27" spans="1:6" ht="18" customHeight="1" x14ac:dyDescent="0.3">
      <c r="A27" s="6"/>
      <c r="B27" s="6"/>
      <c r="C27" s="1"/>
      <c r="D27" s="1"/>
      <c r="E27" s="1"/>
      <c r="F27" s="1"/>
    </row>
    <row r="28" spans="1:6" ht="18" customHeight="1" x14ac:dyDescent="0.3">
      <c r="A28" s="21" t="s">
        <v>167</v>
      </c>
      <c r="B28" s="20"/>
      <c r="C28" s="20"/>
      <c r="D28" s="20"/>
      <c r="E28" s="20"/>
      <c r="F28" s="20"/>
    </row>
    <row r="29" spans="1:6" ht="18" customHeight="1" x14ac:dyDescent="0.3">
      <c r="A29" s="25" t="s">
        <v>168</v>
      </c>
      <c r="B29" s="20"/>
      <c r="C29" s="20"/>
      <c r="D29" s="20"/>
      <c r="E29" s="20"/>
      <c r="F29" s="20"/>
    </row>
    <row r="30" spans="1:6" ht="4.8" customHeight="1" x14ac:dyDescent="0.3">
      <c r="A30" s="20"/>
      <c r="B30" s="20"/>
      <c r="C30" s="20"/>
      <c r="D30" s="20"/>
      <c r="E30" s="20"/>
      <c r="F30" s="20"/>
    </row>
    <row r="31" spans="1:6" ht="4.8" customHeight="1" x14ac:dyDescent="0.3">
      <c r="A31" s="20"/>
      <c r="B31" s="20"/>
      <c r="C31" s="20"/>
      <c r="D31" s="20"/>
      <c r="E31" s="20"/>
      <c r="F31" s="20"/>
    </row>
    <row r="32" spans="1:6" ht="4.8" customHeight="1" x14ac:dyDescent="0.3">
      <c r="A32" s="20"/>
      <c r="B32" s="20"/>
      <c r="C32" s="20"/>
      <c r="D32" s="20"/>
      <c r="E32" s="20"/>
      <c r="F32" s="20"/>
    </row>
    <row r="39" spans="1:6" ht="55.05" customHeight="1" x14ac:dyDescent="0.3">
      <c r="A39" s="22" t="s">
        <v>19</v>
      </c>
      <c r="B39" s="20"/>
      <c r="C39" s="20"/>
      <c r="D39" s="20"/>
      <c r="E39" s="20"/>
      <c r="F39" s="20"/>
    </row>
  </sheetData>
  <mergeCells count="9">
    <mergeCell ref="A1:F1"/>
    <mergeCell ref="A9:F9"/>
    <mergeCell ref="A18:F18"/>
    <mergeCell ref="A39:F39"/>
    <mergeCell ref="A29:F32"/>
    <mergeCell ref="A2:F3"/>
    <mergeCell ref="A28:F28"/>
    <mergeCell ref="A5:F8"/>
    <mergeCell ref="A10:F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2065187536243"/>
  </sheetPr>
  <dimension ref="A1:F32"/>
  <sheetViews>
    <sheetView workbookViewId="0">
      <selection activeCell="B30" sqref="B30"/>
    </sheetView>
  </sheetViews>
  <sheetFormatPr baseColWidth="10" defaultColWidth="8.77734375" defaultRowHeight="14.4" x14ac:dyDescent="0.3"/>
  <cols>
    <col min="1" max="1" width="38" customWidth="1"/>
    <col min="2" max="2" width="76" customWidth="1"/>
    <col min="3" max="3" width="30" customWidth="1"/>
    <col min="4" max="6" width="16" customWidth="1"/>
  </cols>
  <sheetData>
    <row r="1" spans="1:6" ht="12.3" customHeight="1" x14ac:dyDescent="0.3">
      <c r="A1" s="37" t="s">
        <v>169</v>
      </c>
      <c r="B1" s="20"/>
      <c r="C1" s="20"/>
      <c r="D1" s="20"/>
      <c r="E1" s="20"/>
      <c r="F1" s="20"/>
    </row>
    <row r="2" spans="1:6" ht="16.95" customHeight="1" x14ac:dyDescent="0.3">
      <c r="A2" s="35" t="s">
        <v>170</v>
      </c>
      <c r="B2" s="20"/>
      <c r="C2" s="20"/>
      <c r="D2" s="20"/>
      <c r="E2" s="20"/>
      <c r="F2" s="20"/>
    </row>
    <row r="3" spans="1:6" ht="4.8" customHeight="1" x14ac:dyDescent="0.3">
      <c r="A3" s="20"/>
      <c r="B3" s="20"/>
      <c r="C3" s="20"/>
      <c r="D3" s="20"/>
      <c r="E3" s="20"/>
      <c r="F3" s="20"/>
    </row>
    <row r="4" spans="1:6" ht="19.5" customHeight="1" x14ac:dyDescent="0.3">
      <c r="A4" s="11" t="s">
        <v>171</v>
      </c>
      <c r="B4" s="12"/>
      <c r="C4" s="9" t="s">
        <v>172</v>
      </c>
    </row>
    <row r="5" spans="1:6" ht="13.95" customHeight="1" x14ac:dyDescent="0.3">
      <c r="A5" s="13" t="s">
        <v>173</v>
      </c>
      <c r="B5" s="14"/>
      <c r="C5" s="10" t="s">
        <v>174</v>
      </c>
      <c r="D5" s="1"/>
      <c r="E5" s="1"/>
      <c r="F5" s="1"/>
    </row>
    <row r="6" spans="1:6" ht="16.2" customHeight="1" x14ac:dyDescent="0.3">
      <c r="A6" s="13" t="s">
        <v>175</v>
      </c>
      <c r="B6" s="15" t="str">
        <f>RESULTADO!B6</f>
        <v>Complete las tres preguntas.</v>
      </c>
      <c r="C6" s="6"/>
      <c r="D6" s="1"/>
      <c r="E6" s="1"/>
      <c r="F6" s="1"/>
    </row>
    <row r="7" spans="1:6" ht="16.2" customHeight="1" x14ac:dyDescent="0.3">
      <c r="A7" s="13" t="s">
        <v>176</v>
      </c>
      <c r="B7" s="15" t="s">
        <v>177</v>
      </c>
      <c r="C7" s="6"/>
      <c r="D7" s="1"/>
      <c r="E7" s="1"/>
      <c r="F7" s="1"/>
    </row>
    <row r="8" spans="1:6" ht="16.2" customHeight="1" x14ac:dyDescent="0.3">
      <c r="A8" s="13" t="s">
        <v>178</v>
      </c>
      <c r="B8" s="15" t="str">
        <f>RESULTADO!B8</f>
        <v>Autoevaluación incompleta</v>
      </c>
      <c r="C8" s="6"/>
      <c r="D8" s="1"/>
      <c r="E8" s="1"/>
      <c r="F8" s="1"/>
    </row>
    <row r="9" spans="1:6" ht="16.2" customHeight="1" x14ac:dyDescent="0.3">
      <c r="A9" s="13" t="s">
        <v>154</v>
      </c>
      <c r="B9" s="15">
        <f>RESULTADO!B9</f>
        <v>0</v>
      </c>
      <c r="C9" s="6"/>
      <c r="D9" s="1"/>
      <c r="E9" s="1"/>
      <c r="F9" s="1"/>
    </row>
    <row r="10" spans="1:6" ht="16.2" customHeight="1" x14ac:dyDescent="0.3">
      <c r="A10" s="13" t="s">
        <v>155</v>
      </c>
      <c r="B10" s="15">
        <f>RESULTADO!B10</f>
        <v>0</v>
      </c>
      <c r="C10" s="6"/>
      <c r="D10" s="1"/>
      <c r="E10" s="1"/>
      <c r="F10" s="1"/>
    </row>
    <row r="11" spans="1:6" ht="16.2" customHeight="1" x14ac:dyDescent="0.3">
      <c r="A11" s="13" t="s">
        <v>156</v>
      </c>
      <c r="B11" s="15">
        <f>RESULTADO!B11</f>
        <v>0</v>
      </c>
      <c r="C11" s="6"/>
      <c r="D11" s="1"/>
      <c r="E11" s="1"/>
      <c r="F11" s="1"/>
    </row>
    <row r="12" spans="1:6" ht="16.2" customHeight="1" x14ac:dyDescent="0.3">
      <c r="A12" s="13" t="s">
        <v>157</v>
      </c>
      <c r="B12" s="15" t="str">
        <f>RESULTADO!A14</f>
        <v>Complete primero el bloque de alcance funcional (1A).</v>
      </c>
      <c r="C12" s="6"/>
      <c r="D12" s="1"/>
      <c r="E12" s="1"/>
      <c r="F12" s="1"/>
    </row>
    <row r="13" spans="1:6" ht="16.2" customHeight="1" x14ac:dyDescent="0.3">
      <c r="A13" s="13" t="s">
        <v>179</v>
      </c>
      <c r="B13" s="16" t="str">
        <f>IF(B5="","",IFERROR(DATE(YEAR(B5)+1,MONTH(B5),DAY(B5)),DATE(VALUE(RIGHT(B5,4))+1,VALUE(MID(B5,4,2)),VALUE(LEFT(B5,2)))))</f>
        <v/>
      </c>
      <c r="C13" s="6"/>
      <c r="D13" s="1"/>
      <c r="E13" s="1"/>
      <c r="F13" s="1"/>
    </row>
    <row r="14" spans="1:6" ht="16.2" customHeight="1" x14ac:dyDescent="0.3">
      <c r="A14" s="6"/>
      <c r="B14" s="6"/>
      <c r="C14" s="6"/>
      <c r="D14" s="1"/>
      <c r="E14" s="1"/>
      <c r="F14" s="1"/>
    </row>
    <row r="15" spans="1:6" ht="16.2" customHeight="1" x14ac:dyDescent="0.3">
      <c r="A15" s="38" t="s">
        <v>180</v>
      </c>
      <c r="B15" s="20"/>
      <c r="C15" s="20"/>
      <c r="D15" s="20"/>
      <c r="E15" s="20"/>
      <c r="F15" s="20"/>
    </row>
    <row r="16" spans="1:6" ht="16.2" customHeight="1" x14ac:dyDescent="0.3">
      <c r="A16" s="8" t="s">
        <v>164</v>
      </c>
      <c r="B16" s="8" t="s">
        <v>74</v>
      </c>
      <c r="C16" s="6"/>
      <c r="D16" s="1"/>
      <c r="E16" s="1"/>
      <c r="F16" s="1"/>
    </row>
    <row r="17" spans="1:6" ht="16.2" customHeight="1" x14ac:dyDescent="0.3">
      <c r="A17" s="6" t="s">
        <v>181</v>
      </c>
      <c r="B17" s="6" t="str">
        <f>MIS_MEDIDAS!D6</f>
        <v>Pendiente</v>
      </c>
      <c r="C17" s="6"/>
      <c r="D17" s="1"/>
      <c r="E17" s="1"/>
      <c r="F17" s="1"/>
    </row>
    <row r="18" spans="1:6" ht="16.2" customHeight="1" x14ac:dyDescent="0.3">
      <c r="A18" s="6" t="s">
        <v>182</v>
      </c>
      <c r="B18" s="6" t="str">
        <f>MIS_MEDIDAS!D7</f>
        <v>Pendiente</v>
      </c>
      <c r="C18" s="6"/>
      <c r="D18" s="1"/>
      <c r="E18" s="1"/>
      <c r="F18" s="1"/>
    </row>
    <row r="19" spans="1:6" ht="16.2" customHeight="1" x14ac:dyDescent="0.3">
      <c r="A19" s="6" t="s">
        <v>183</v>
      </c>
      <c r="B19" s="6" t="str">
        <f>MIS_MEDIDAS!D8</f>
        <v>Pendiente</v>
      </c>
      <c r="C19" s="6"/>
      <c r="D19" s="1"/>
      <c r="E19" s="1"/>
      <c r="F19" s="1"/>
    </row>
    <row r="20" spans="1:6" ht="16.2" customHeight="1" x14ac:dyDescent="0.3">
      <c r="A20" s="6" t="s">
        <v>184</v>
      </c>
      <c r="B20" s="6" t="str">
        <f>MIS_MEDIDAS!D9</f>
        <v>Pendiente</v>
      </c>
      <c r="C20" s="6"/>
      <c r="D20" s="1"/>
      <c r="E20" s="1"/>
      <c r="F20" s="1"/>
    </row>
    <row r="21" spans="1:6" ht="16.2" customHeight="1" x14ac:dyDescent="0.3">
      <c r="A21" s="6" t="s">
        <v>185</v>
      </c>
      <c r="B21" s="6" t="str">
        <f>MIS_MEDIDAS!D10</f>
        <v>Pendiente</v>
      </c>
      <c r="C21" s="6"/>
      <c r="D21" s="1"/>
      <c r="E21" s="1"/>
      <c r="F21" s="1"/>
    </row>
    <row r="22" spans="1:6" ht="16.2" customHeight="1" x14ac:dyDescent="0.3">
      <c r="A22" s="6" t="s">
        <v>186</v>
      </c>
      <c r="B22" s="6" t="str">
        <f>MIS_MEDIDAS!D11</f>
        <v>Pendiente</v>
      </c>
      <c r="C22" s="6"/>
      <c r="D22" s="1"/>
      <c r="E22" s="1"/>
      <c r="F22" s="1"/>
    </row>
    <row r="23" spans="1:6" ht="16.2" customHeight="1" x14ac:dyDescent="0.3">
      <c r="A23" s="6"/>
      <c r="B23" s="6"/>
      <c r="C23" s="6"/>
      <c r="D23" s="1"/>
      <c r="E23" s="1"/>
      <c r="F23" s="1"/>
    </row>
    <row r="24" spans="1:6" ht="29.55" customHeight="1" x14ac:dyDescent="0.3">
      <c r="A24" s="36" t="s">
        <v>187</v>
      </c>
      <c r="B24" s="20"/>
      <c r="C24" s="20"/>
      <c r="D24" s="20"/>
      <c r="E24" s="20"/>
      <c r="F24" s="20"/>
    </row>
    <row r="25" spans="1:6" ht="4.8" customHeight="1" x14ac:dyDescent="0.3">
      <c r="A25" s="20"/>
      <c r="B25" s="20"/>
      <c r="C25" s="20"/>
      <c r="D25" s="20"/>
      <c r="E25" s="20"/>
      <c r="F25" s="20"/>
    </row>
    <row r="26" spans="1:6" ht="4.8" customHeight="1" x14ac:dyDescent="0.3">
      <c r="A26" s="20"/>
      <c r="B26" s="20"/>
      <c r="C26" s="20"/>
      <c r="D26" s="20"/>
      <c r="E26" s="20"/>
      <c r="F26" s="20"/>
    </row>
    <row r="27" spans="1:6" ht="4.8" customHeight="1" x14ac:dyDescent="0.3">
      <c r="A27" s="20"/>
      <c r="B27" s="20"/>
      <c r="C27" s="20"/>
      <c r="D27" s="20"/>
      <c r="E27" s="20"/>
      <c r="F27" s="20"/>
    </row>
    <row r="32" spans="1:6" ht="55.05" customHeight="1" x14ac:dyDescent="0.3">
      <c r="A32" s="22" t="s">
        <v>19</v>
      </c>
      <c r="B32" s="20"/>
      <c r="C32" s="20"/>
      <c r="D32" s="20"/>
      <c r="E32" s="20"/>
      <c r="F32" s="20"/>
    </row>
  </sheetData>
  <mergeCells count="5">
    <mergeCell ref="A2:F3"/>
    <mergeCell ref="A24:F27"/>
    <mergeCell ref="A1:F1"/>
    <mergeCell ref="A32:F32"/>
    <mergeCell ref="A15:F1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
  <sheetViews>
    <sheetView topLeftCell="A10" zoomScale="211" zoomScaleNormal="211" workbookViewId="0">
      <selection activeCell="A20" sqref="A20"/>
    </sheetView>
  </sheetViews>
  <sheetFormatPr baseColWidth="10" defaultColWidth="8.77734375" defaultRowHeight="14.4" x14ac:dyDescent="0.3"/>
  <cols>
    <col min="1" max="1" width="45" customWidth="1"/>
    <col min="2" max="2" width="62" customWidth="1"/>
    <col min="3" max="3" width="95" customWidth="1"/>
    <col min="4" max="5" width="24" customWidth="1"/>
  </cols>
  <sheetData>
    <row r="1" spans="1:6" ht="12.3" customHeight="1" x14ac:dyDescent="0.3">
      <c r="A1" s="19" t="s">
        <v>188</v>
      </c>
      <c r="B1" s="20"/>
      <c r="C1" s="20"/>
      <c r="D1" s="20"/>
      <c r="E1" s="20"/>
      <c r="F1" s="20"/>
    </row>
    <row r="2" spans="1:6" ht="19.8" customHeight="1" x14ac:dyDescent="0.3">
      <c r="A2" s="26" t="s">
        <v>189</v>
      </c>
      <c r="B2" s="20"/>
      <c r="C2" s="20"/>
      <c r="D2" s="20"/>
      <c r="E2" s="20"/>
      <c r="F2" s="20"/>
    </row>
    <row r="3" spans="1:6" ht="19.8" customHeight="1" x14ac:dyDescent="0.3">
      <c r="A3" s="20"/>
      <c r="B3" s="20"/>
      <c r="C3" s="20"/>
      <c r="D3" s="20"/>
      <c r="E3" s="20"/>
      <c r="F3" s="20"/>
    </row>
    <row r="4" spans="1:6" ht="19.8" customHeight="1" x14ac:dyDescent="0.3">
      <c r="A4" s="6"/>
      <c r="B4" s="6"/>
      <c r="C4" s="6"/>
      <c r="D4" s="6"/>
      <c r="E4" s="6"/>
    </row>
    <row r="5" spans="1:6" ht="19.8" customHeight="1" x14ac:dyDescent="0.3">
      <c r="A5" s="7" t="s">
        <v>190</v>
      </c>
      <c r="B5" s="7" t="s">
        <v>191</v>
      </c>
      <c r="C5" s="7" t="s">
        <v>192</v>
      </c>
      <c r="D5" s="7" t="s">
        <v>74</v>
      </c>
      <c r="E5" s="7" t="s">
        <v>68</v>
      </c>
    </row>
    <row r="6" spans="1:6" ht="19.8" customHeight="1" x14ac:dyDescent="0.3">
      <c r="A6" s="6" t="s">
        <v>193</v>
      </c>
      <c r="B6" s="6" t="s">
        <v>194</v>
      </c>
      <c r="C6" s="6" t="s">
        <v>195</v>
      </c>
      <c r="D6" s="6" t="s">
        <v>196</v>
      </c>
      <c r="E6" s="6" t="s">
        <v>197</v>
      </c>
    </row>
    <row r="7" spans="1:6" ht="19.8" customHeight="1" x14ac:dyDescent="0.3">
      <c r="A7" s="6" t="s">
        <v>198</v>
      </c>
      <c r="B7" s="6" t="s">
        <v>199</v>
      </c>
      <c r="C7" s="6" t="s">
        <v>195</v>
      </c>
      <c r="D7" s="6" t="s">
        <v>196</v>
      </c>
      <c r="E7" s="6" t="s">
        <v>200</v>
      </c>
    </row>
    <row r="8" spans="1:6" ht="19.8" customHeight="1" x14ac:dyDescent="0.3">
      <c r="A8" s="6" t="s">
        <v>201</v>
      </c>
      <c r="B8" s="6" t="s">
        <v>202</v>
      </c>
      <c r="C8" s="6" t="s">
        <v>195</v>
      </c>
      <c r="D8" s="6" t="s">
        <v>203</v>
      </c>
      <c r="E8" s="6" t="s">
        <v>204</v>
      </c>
    </row>
    <row r="9" spans="1:6" ht="19.8" customHeight="1" x14ac:dyDescent="0.3">
      <c r="A9" s="6" t="s">
        <v>205</v>
      </c>
      <c r="B9" s="6" t="s">
        <v>206</v>
      </c>
      <c r="C9" s="6" t="s">
        <v>207</v>
      </c>
      <c r="D9" s="6" t="s">
        <v>208</v>
      </c>
      <c r="E9" s="6" t="s">
        <v>209</v>
      </c>
    </row>
    <row r="10" spans="1:6" ht="19.8" customHeight="1" x14ac:dyDescent="0.3">
      <c r="A10" s="6" t="s">
        <v>210</v>
      </c>
      <c r="B10" s="6" t="s">
        <v>211</v>
      </c>
      <c r="C10" s="6" t="s">
        <v>212</v>
      </c>
      <c r="D10" s="6" t="s">
        <v>213</v>
      </c>
      <c r="E10" s="6" t="s">
        <v>214</v>
      </c>
    </row>
    <row r="11" spans="1:6" ht="19.8" customHeight="1" x14ac:dyDescent="0.3">
      <c r="A11" s="6" t="s">
        <v>215</v>
      </c>
      <c r="B11" s="6" t="s">
        <v>216</v>
      </c>
      <c r="C11" s="6" t="s">
        <v>217</v>
      </c>
      <c r="D11" s="6" t="s">
        <v>83</v>
      </c>
      <c r="E11" s="6" t="s">
        <v>218</v>
      </c>
    </row>
    <row r="16" spans="1:6" ht="55.05" customHeight="1" x14ac:dyDescent="0.3">
      <c r="A16" s="22" t="s">
        <v>19</v>
      </c>
      <c r="B16" s="20"/>
      <c r="C16" s="20"/>
      <c r="D16" s="20"/>
      <c r="E16" s="20"/>
      <c r="F16" s="20"/>
    </row>
  </sheetData>
  <mergeCells count="3">
    <mergeCell ref="A1:F1"/>
    <mergeCell ref="A16:F16"/>
    <mergeCell ref="A2: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CONFIG</vt:lpstr>
      <vt:lpstr>INICIO</vt:lpstr>
      <vt:lpstr>1A_ALCANCE_R8</vt:lpstr>
      <vt:lpstr>1B_ART15BIS_GTI</vt:lpstr>
      <vt:lpstr>EXPOSICION</vt:lpstr>
      <vt:lpstr>MIS_MEDIDAS</vt:lpstr>
      <vt:lpstr>RESULTADO</vt:lpstr>
      <vt:lpstr>PLAN_DE_ACCION</vt:lpstr>
      <vt:lpstr>RESUMEN_COMPARTIBLE</vt:lpstr>
      <vt:lpstr>FUENTES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Alonso Arce Zárate</cp:lastModifiedBy>
  <dcterms:created xsi:type="dcterms:W3CDTF">2026-09-16T22:22:24Z</dcterms:created>
  <dcterms:modified xsi:type="dcterms:W3CDTF">2026-10-22T19:43:34Z</dcterms:modified>
</cp:coreProperties>
</file>